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SAN ANDRES - PROVIDENCIA\OCAP\OBRA\Proceso de contratación\NUEVO PROCESO (ABRIL-2018)\"/>
    </mc:Choice>
  </mc:AlternateContent>
  <bookViews>
    <workbookView xWindow="0" yWindow="0" windowWidth="24000" windowHeight="9735" tabRatio="865" firstSheet="1" activeTab="1"/>
  </bookViews>
  <sheets>
    <sheet name="APUVAL" sheetId="15" state="hidden" r:id="rId1"/>
    <sheet name="Resumen FASE I" sheetId="26" r:id="rId2"/>
    <sheet name="PPTO TANQUE" sheetId="23" r:id="rId3"/>
    <sheet name="PPTO MACRO" sheetId="6" r:id="rId4"/>
    <sheet name="PPTO CERRAMIENTO" sheetId="3" r:id="rId5"/>
    <sheet name="PPTO VÍA" sheetId="4" r:id="rId6"/>
    <sheet name="PPTO OBRAS PROTECCION EMBALSE" sheetId="30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4" hidden="1">'PPTO CERRAMIENTO'!$A$6:$F$6</definedName>
    <definedName name="_xlnm._FilterDatabase" localSheetId="6" hidden="1">'PPTO OBRAS PROTECCION EMBALSE'!$A$6:$F$34</definedName>
    <definedName name="_xlnm._FilterDatabase" localSheetId="2" hidden="1">'PPTO TANQUE'!$A$6:$F$51</definedName>
    <definedName name="A">0.2</definedName>
    <definedName name="_xlnm.Print_Area" localSheetId="4">'PPTO CERRAMIENTO'!$A$1:$F$13</definedName>
    <definedName name="_xlnm.Print_Area" localSheetId="3">'PPTO MACRO'!$A$1:$F$57</definedName>
    <definedName name="_xlnm.Print_Area" localSheetId="6">'PPTO OBRAS PROTECCION EMBALSE'!$A$1:$F$34</definedName>
    <definedName name="_xlnm.Print_Area" localSheetId="2">'PPTO TANQUE'!$A$1:$F$92</definedName>
    <definedName name="_xlnm.Print_Area" localSheetId="5">'PPTO VÍA'!$A$1:$F$47</definedName>
    <definedName name="_xlnm.Print_Area" localSheetId="1">'Resumen FASE I'!$A$1:$C$38</definedName>
    <definedName name="ColumnaIndice" localSheetId="4">{"Fuente","4";"Distancia","5";"Valor Material en Mina","6";"Valor Material en Municipio","7"}</definedName>
    <definedName name="ColumnaIndice" localSheetId="6">{"Fuente","4";"Distancia","5";"Valor Material en Mina","6";"Valor Material en Municipio","7"}</definedName>
    <definedName name="ColumnaIndice" localSheetId="2">{"Fuente","4";"Distancia","5";"Valor Material en Mina","6";"Valor Material en Municipio","7"}</definedName>
    <definedName name="ColumnaIndice" localSheetId="5">{"Fuente","4";"Distancia","5";"Valor Material en Mina","6";"Valor Material en Municipio","7"}</definedName>
    <definedName name="ColumnaIndice">{"Fuente","4";"Distancia","5";"Valor Material en Mina","6";"Valor Material en Municipio","7"}</definedName>
    <definedName name="contador" hidden="1">1</definedName>
    <definedName name="CPoblado" hidden="1">"LA VIRGEN"</definedName>
    <definedName name="curva">"Chart 11"</definedName>
    <definedName name="DENS" localSheetId="6">#REF!</definedName>
    <definedName name="DENS" localSheetId="1">#REF!</definedName>
    <definedName name="DENS">#REF!</definedName>
    <definedName name="densi" localSheetId="6">#REF!</definedName>
    <definedName name="densi" localSheetId="1">#REF!</definedName>
    <definedName name="densi">#REF!</definedName>
    <definedName name="dhsd" localSheetId="6">#REF!</definedName>
    <definedName name="dhsd" localSheetId="1">#REF!</definedName>
    <definedName name="dhsd">#REF!</definedName>
    <definedName name="DOT" localSheetId="6">#REF!</definedName>
    <definedName name="DOT" localSheetId="1">#REF!</definedName>
    <definedName name="DOT">#REF!</definedName>
    <definedName name="dota" localSheetId="6">#REF!</definedName>
    <definedName name="dota" localSheetId="1">#REF!</definedName>
    <definedName name="dota">#REF!</definedName>
    <definedName name="ERR" localSheetId="6">#REF!</definedName>
    <definedName name="ERR" localSheetId="1">#REF!</definedName>
    <definedName name="ERR">#REF!</definedName>
    <definedName name="erra" localSheetId="6">#REF!</definedName>
    <definedName name="erra" localSheetId="1">#REF!</definedName>
    <definedName name="erra">#REF!</definedName>
    <definedName name="I">0.05</definedName>
    <definedName name="INF" localSheetId="6">#REF!</definedName>
    <definedName name="INF" localSheetId="1">#REF!</definedName>
    <definedName name="INF">#REF!</definedName>
    <definedName name="INFF" localSheetId="6">#REF!</definedName>
    <definedName name="INFF" localSheetId="1">#REF!</definedName>
    <definedName name="INFF">#REF!</definedName>
    <definedName name="infi" localSheetId="6">#REF!</definedName>
    <definedName name="infi" localSheetId="1">#REF!</definedName>
    <definedName name="infi">#REF!</definedName>
    <definedName name="INSUMOS" localSheetId="5">[1]Insumos!$B:$E</definedName>
    <definedName name="INSUMOS">[2]Insumos!$B:$E</definedName>
    <definedName name="int">0.08</definedName>
    <definedName name="lasd" localSheetId="6">#REF!</definedName>
    <definedName name="lasd" localSheetId="1">#REF!</definedName>
    <definedName name="lasd">#REF!</definedName>
    <definedName name="LOCALIZACION" localSheetId="6">#REF!</definedName>
    <definedName name="LOCALIZACION" localSheetId="1">#REF!</definedName>
    <definedName name="LOCALIZACION">#REF!</definedName>
    <definedName name="ManoDeObra" localSheetId="5">#REF!</definedName>
    <definedName name="ManoDeObra">[2]ManoDeObra!$A:$D</definedName>
    <definedName name="Material">'[2]TRAMOS Sanitario'!$Q$3:$Q$4</definedName>
    <definedName name="Municipio" localSheetId="5">[3]APU!$L$2</definedName>
    <definedName name="Municipio" hidden="1">"PACHO"</definedName>
    <definedName name="PARAMETROS" localSheetId="6">#REF!</definedName>
    <definedName name="PARAMETROS" localSheetId="1">#REF!</definedName>
    <definedName name="PARAMETROS">#REF!</definedName>
    <definedName name="PERFIL_DEL_TRAMO" localSheetId="6">#REF!</definedName>
    <definedName name="PERFIL_DEL_TRAMO" localSheetId="1">#REF!</definedName>
    <definedName name="PERFIL_DEL_TRAMO">#REF!</definedName>
    <definedName name="POZOS">'[2]POZOS Sanitario'!$E$1:$E$3</definedName>
    <definedName name="RET" localSheetId="6">#REF!</definedName>
    <definedName name="RET" localSheetId="1">#REF!</definedName>
    <definedName name="RET">#REF!</definedName>
    <definedName name="retr" localSheetId="6">#REF!</definedName>
    <definedName name="retr" localSheetId="1">#REF!</definedName>
    <definedName name="retr">#REF!</definedName>
    <definedName name="sdet" localSheetId="6">#REF!</definedName>
    <definedName name="sdet" localSheetId="1">#REF!</definedName>
    <definedName name="sdet">#REF!</definedName>
    <definedName name="seguimiento">0.04</definedName>
    <definedName name="SistemasPlazos" hidden="1">1</definedName>
    <definedName name="SMMLV">616027</definedName>
    <definedName name="Tipo_Via">'[2]TRAMOS Sanitario'!$O$3:$O$8</definedName>
    <definedName name="_xlnm.Print_Titles" localSheetId="0">APUVAL!$13:$16</definedName>
    <definedName name="_xlnm.Print_Titles" localSheetId="3">'PPTO MACRO'!$1:$4</definedName>
    <definedName name="_xlnm.Print_Titles" localSheetId="2">'PPTO TANQUE'!$1:$4</definedName>
    <definedName name="_xlnm.Print_Titles" localSheetId="5">'PPTO VÍA'!$1:$3</definedName>
    <definedName name="TRAMO">'[2]TRAMOS Sanitario'!$P$3:$P$4</definedName>
    <definedName name="U">0.0625</definedName>
  </definedNames>
  <calcPr calcId="152511"/>
</workbook>
</file>

<file path=xl/calcChain.xml><?xml version="1.0" encoding="utf-8"?>
<calcChain xmlns="http://schemas.openxmlformats.org/spreadsheetml/2006/main">
  <c r="C27" i="26" l="1"/>
  <c r="C21" i="26"/>
  <c r="C20" i="26"/>
  <c r="C17" i="26"/>
  <c r="C14" i="26"/>
  <c r="C13" i="26"/>
  <c r="C10" i="26"/>
  <c r="C31" i="26" s="1"/>
  <c r="C35" i="26" s="1"/>
  <c r="C9" i="26"/>
  <c r="C30" i="26" s="1"/>
  <c r="C32" i="26" s="1"/>
  <c r="F31" i="30"/>
  <c r="F30" i="30"/>
  <c r="F29" i="30"/>
  <c r="B29" i="30"/>
  <c r="F28" i="30"/>
  <c r="B28" i="30"/>
  <c r="E27" i="30"/>
  <c r="B27" i="30"/>
  <c r="B26" i="30"/>
  <c r="F25" i="30"/>
  <c r="F26" i="30" s="1"/>
  <c r="B25" i="30"/>
  <c r="E24" i="30"/>
  <c r="B24" i="30"/>
  <c r="E23" i="30"/>
  <c r="B23" i="30"/>
  <c r="B22" i="30"/>
  <c r="F21" i="30"/>
  <c r="F20" i="30"/>
  <c r="B20" i="30"/>
  <c r="E19" i="30"/>
  <c r="B19" i="30"/>
  <c r="B18" i="30"/>
  <c r="A17" i="30"/>
  <c r="F17" i="30" s="1"/>
  <c r="F16" i="30"/>
  <c r="B16" i="30"/>
  <c r="A16" i="30"/>
  <c r="E15" i="30"/>
  <c r="B15" i="30"/>
  <c r="E14" i="30"/>
  <c r="B14" i="30"/>
  <c r="B13" i="30"/>
  <c r="F12" i="30"/>
  <c r="B12" i="30"/>
  <c r="E11" i="30"/>
  <c r="B11" i="30"/>
  <c r="E10" i="30"/>
  <c r="B10" i="30"/>
  <c r="F9" i="30"/>
  <c r="B9" i="30"/>
  <c r="E8" i="30"/>
  <c r="B8" i="30"/>
  <c r="E7" i="30"/>
  <c r="B7" i="30"/>
  <c r="F32" i="30" l="1"/>
  <c r="F18" i="30"/>
  <c r="F13" i="30"/>
  <c r="F22" i="30"/>
  <c r="B17" i="30"/>
  <c r="F33" i="30" l="1"/>
  <c r="F32" i="4" l="1"/>
  <c r="F33" i="4" s="1"/>
  <c r="F55" i="6" l="1"/>
  <c r="F16" i="4"/>
  <c r="F12" i="23" l="1"/>
  <c r="F38" i="6" l="1"/>
  <c r="F11" i="3" l="1"/>
  <c r="F37" i="6" l="1"/>
  <c r="F39" i="6" s="1"/>
  <c r="A37" i="6"/>
  <c r="A36" i="6"/>
  <c r="F82" i="23" l="1"/>
  <c r="F53" i="6" l="1"/>
  <c r="F31" i="6" l="1"/>
  <c r="F91" i="23"/>
  <c r="F87" i="23" l="1"/>
  <c r="F43" i="23" l="1"/>
  <c r="F29" i="4" l="1"/>
  <c r="F36" i="4" l="1"/>
  <c r="F62" i="23" l="1"/>
  <c r="F61" i="23"/>
  <c r="F63" i="23" l="1"/>
  <c r="F65" i="23"/>
  <c r="F48" i="23"/>
  <c r="A26" i="4" l="1"/>
  <c r="B21" i="4"/>
  <c r="F58" i="23" l="1"/>
  <c r="F26" i="23"/>
  <c r="F43" i="4" l="1"/>
  <c r="F22" i="23"/>
  <c r="F28" i="4" l="1"/>
  <c r="F46" i="4"/>
  <c r="F47" i="4" s="1"/>
  <c r="F33" i="23" l="1"/>
  <c r="F25" i="23" l="1"/>
  <c r="F24" i="23"/>
  <c r="F26" i="6" l="1"/>
  <c r="F11" i="23" l="1"/>
  <c r="F15" i="4"/>
  <c r="F14" i="4"/>
  <c r="F12" i="6"/>
  <c r="F30" i="23" l="1"/>
  <c r="F29" i="23"/>
  <c r="F16" i="23"/>
  <c r="F15" i="23"/>
  <c r="F23" i="4"/>
  <c r="F20" i="4"/>
  <c r="F34" i="6" l="1"/>
  <c r="F35" i="6" s="1"/>
  <c r="F21" i="4"/>
  <c r="F8" i="23"/>
  <c r="F9" i="23"/>
  <c r="F25" i="4"/>
  <c r="F24" i="4"/>
  <c r="F8" i="3"/>
  <c r="F17" i="6"/>
  <c r="F13" i="23" l="1"/>
  <c r="F9" i="6"/>
  <c r="F13" i="6" s="1"/>
  <c r="F26" i="4"/>
  <c r="F15" i="6" l="1"/>
  <c r="F18" i="6" s="1"/>
  <c r="F21" i="6" l="1"/>
  <c r="F28" i="23" l="1"/>
  <c r="F28" i="6" l="1"/>
  <c r="F35" i="4"/>
  <c r="F47" i="23"/>
  <c r="F49" i="23"/>
  <c r="F46" i="23"/>
  <c r="F41" i="23"/>
  <c r="F29" i="6"/>
  <c r="F37" i="23"/>
  <c r="F39" i="23"/>
  <c r="F9" i="4"/>
  <c r="F17" i="4" s="1"/>
  <c r="F24" i="6" l="1"/>
  <c r="F32" i="6" s="1"/>
  <c r="F40" i="6" s="1"/>
  <c r="F10" i="3"/>
  <c r="F12" i="3" s="1"/>
  <c r="C18" i="26" s="1"/>
  <c r="F32" i="23"/>
  <c r="F34" i="23" s="1"/>
  <c r="F50" i="23"/>
  <c r="F44" i="23"/>
  <c r="F37" i="4"/>
  <c r="F30" i="4"/>
  <c r="F38" i="4" l="1"/>
  <c r="C22" i="26" l="1"/>
  <c r="F50" i="6" l="1"/>
  <c r="F71" i="23"/>
  <c r="F84" i="23"/>
  <c r="F74" i="23"/>
  <c r="F77" i="23"/>
  <c r="F69" i="23"/>
  <c r="F90" i="23"/>
  <c r="F80" i="23"/>
  <c r="F88" i="23"/>
  <c r="F75" i="23"/>
  <c r="F68" i="23"/>
  <c r="F48" i="6"/>
  <c r="F70" i="23"/>
  <c r="F56" i="6" l="1"/>
  <c r="F92" i="23"/>
  <c r="C15" i="26" l="1"/>
  <c r="C28" i="26"/>
  <c r="F18" i="23"/>
  <c r="F17" i="23"/>
  <c r="F19" i="23" l="1"/>
  <c r="F51" i="23" l="1"/>
  <c r="C11" i="26" l="1"/>
  <c r="C34" i="26" l="1"/>
  <c r="C36" i="26" s="1"/>
  <c r="C38" i="26" s="1"/>
</calcChain>
</file>

<file path=xl/sharedStrings.xml><?xml version="1.0" encoding="utf-8"?>
<sst xmlns="http://schemas.openxmlformats.org/spreadsheetml/2006/main" count="10411" uniqueCount="925">
  <si>
    <t>CANTIDAD</t>
  </si>
  <si>
    <t>DESCRIPCIÓN</t>
  </si>
  <si>
    <t>UNIDAD</t>
  </si>
  <si>
    <t>ml</t>
  </si>
  <si>
    <t>OBRA CIVIL</t>
  </si>
  <si>
    <t>ITEM</t>
  </si>
  <si>
    <t>UND</t>
  </si>
  <si>
    <t>VR.UNITARIO</t>
  </si>
  <si>
    <t>VR.TOTAL</t>
  </si>
  <si>
    <t>OBRAS PRELIMINARES</t>
  </si>
  <si>
    <t>M2</t>
  </si>
  <si>
    <t>ML</t>
  </si>
  <si>
    <t>EXCAVACIONES DEMOLICIONES ENTIBADOS Y RELLENOS</t>
  </si>
  <si>
    <t>UN</t>
  </si>
  <si>
    <t>KG</t>
  </si>
  <si>
    <t>TOTAL COSTOS DIRECTOS</t>
  </si>
  <si>
    <t>SUMINISTROS</t>
  </si>
  <si>
    <t>SUMINISTRO ACCESORIOS EN HIERRO FUNDIDO</t>
  </si>
  <si>
    <t>TOTAL COSTOS DIRECTOS SUMINISTROS</t>
  </si>
  <si>
    <t>VARIOS</t>
  </si>
  <si>
    <t>PROVIDENCIA Y SANTA CATALINA ISLAS</t>
  </si>
  <si>
    <t>VALOR UNITARIO</t>
  </si>
  <si>
    <t>VALOR TOTAL</t>
  </si>
  <si>
    <t>ACTIVIDADES PRELIMINARES</t>
  </si>
  <si>
    <t>LOCALIZACIÓN Y REPLANTEO REDES</t>
  </si>
  <si>
    <t>m</t>
  </si>
  <si>
    <t>m2</t>
  </si>
  <si>
    <t>IMPACTO URBANO</t>
  </si>
  <si>
    <t>SEÑALIZACIÓN</t>
  </si>
  <si>
    <t>un</t>
  </si>
  <si>
    <t>CINTAS PLÁSTICAS REFLECTIVAS</t>
  </si>
  <si>
    <t>TOTAL OBRAS PRELIMINARES</t>
  </si>
  <si>
    <t>EXCAVACIONES</t>
  </si>
  <si>
    <t>m3</t>
  </si>
  <si>
    <t>TOTAL EXCAVACIONES</t>
  </si>
  <si>
    <t>RELLENOS</t>
  </si>
  <si>
    <t>RELLENO CON MATERIAL SELECCIONADO PROCEDENTE DE LA EXCAVACIÓN</t>
  </si>
  <si>
    <t>SUB-BASE B-200 (RECEBO SELECCIONADO)</t>
  </si>
  <si>
    <t>TOTAL RELLENOS</t>
  </si>
  <si>
    <t>TOTAL OBRA CIVIL</t>
  </si>
  <si>
    <t>Campamento</t>
  </si>
  <si>
    <t>1.2.1.2</t>
  </si>
  <si>
    <t>1.2.1.3</t>
  </si>
  <si>
    <t>TOTAL LOCALIZACIÓN, REPLANTEO Y SEÑALIZACIÓN DE REDES</t>
  </si>
  <si>
    <t>2.4.1</t>
  </si>
  <si>
    <t>2.4.2</t>
  </si>
  <si>
    <t>TOTAL RELLENOS Y TRANSPORTE DE MATERIAL</t>
  </si>
  <si>
    <t>3.2.1</t>
  </si>
  <si>
    <t>3.4.1</t>
  </si>
  <si>
    <t>CONCRETOS SIMPLES</t>
  </si>
  <si>
    <t>CONCRETOS ESTRUCTURALES</t>
  </si>
  <si>
    <t>JUNTAS DE CONSTRUCCIÓN</t>
  </si>
  <si>
    <t>TOTAL CONCRETOS MORTEROS ACERO DE REFUERZO Y ADITIVOS</t>
  </si>
  <si>
    <t>6.1.2</t>
  </si>
  <si>
    <t>6.1.4</t>
  </si>
  <si>
    <t>Niples en HD</t>
  </si>
  <si>
    <t>CODOS HD</t>
  </si>
  <si>
    <t>MACROMEDIDORES</t>
  </si>
  <si>
    <t>3.1</t>
  </si>
  <si>
    <t>3.3.1.2</t>
  </si>
  <si>
    <t>LOCALIZACIÓN Y REPLANTEO ESTRUCTURAS</t>
  </si>
  <si>
    <t>CONDUCCIONES Y REDES A PRESIÓN</t>
  </si>
  <si>
    <t>INSTALACIÓN ACCESORIOS EN PEAD DE 100 MM A 450 MM</t>
  </si>
  <si>
    <t>INSTALACIÓN ACCESORIOS EN HIERRO DÚCTIL</t>
  </si>
  <si>
    <t>INSTALACIÓN ACCESORIOS EN HIERRO DÚCTIL 3"(75MM)</t>
  </si>
  <si>
    <t>INSTALACIÓN VÁLVULA BRIDADA</t>
  </si>
  <si>
    <t>INSTALACIÓN VÁLVULA COMPUERTA 3"</t>
  </si>
  <si>
    <t>INSTALACIÓN VÁLVULA COMPUERTA 6"</t>
  </si>
  <si>
    <t>TAPAS DE ACCESO</t>
  </si>
  <si>
    <t>TOTAL REDES DE CONDUCCIÓN</t>
  </si>
  <si>
    <t>CONCRETO SIMPLE RESIST. 17.5 MPA (175KG/CM2)</t>
  </si>
  <si>
    <t>ACEROS</t>
  </si>
  <si>
    <t>ACERO DE REFUERZO DE 60000 PSI</t>
  </si>
  <si>
    <t>kg</t>
  </si>
  <si>
    <t>TOTAL CONCRETOS, MORTEROS, ACERO DE REFUERZO Y ADITIVOS</t>
  </si>
  <si>
    <t>ESCALONES EN HIERRO D=3/4" CON PINTURA ANTICORROSIVA</t>
  </si>
  <si>
    <t>TOTAL VARIOS</t>
  </si>
  <si>
    <t>SUMINISTRO PEAD</t>
  </si>
  <si>
    <t>SUMINISTRO ACCESORIOS PEAD</t>
  </si>
  <si>
    <t>SUMINISTRO ACCESORIOS HD</t>
  </si>
  <si>
    <t>Tee HD 150 mm x 75 mm EB</t>
  </si>
  <si>
    <t xml:space="preserve">Pasamuros </t>
  </si>
  <si>
    <t>Válvulas de admisión y expulsión de aire o Ventosas</t>
  </si>
  <si>
    <t>TOTAL SUMINISTROS</t>
  </si>
  <si>
    <t>INSTALACIÓN ACCESORIOS EN PEAD</t>
  </si>
  <si>
    <t>1.1.1.A</t>
  </si>
  <si>
    <t>1.1.1.B</t>
  </si>
  <si>
    <t>1.2.1</t>
  </si>
  <si>
    <t>1.2.2</t>
  </si>
  <si>
    <t>2.1.1</t>
  </si>
  <si>
    <t>2.4.4</t>
  </si>
  <si>
    <t>3.3.1</t>
  </si>
  <si>
    <t>3.3.2</t>
  </si>
  <si>
    <t>INSTALACIÓN ACCESORIOS EN HIERRO DÚCTIL 6"(150MM)</t>
  </si>
  <si>
    <t>3.4.1.2</t>
  </si>
  <si>
    <t>3.4.1.3</t>
  </si>
  <si>
    <t>3.4.1.19</t>
  </si>
  <si>
    <t>3.5.1</t>
  </si>
  <si>
    <t>3.5.2</t>
  </si>
  <si>
    <t>4.1.1</t>
  </si>
  <si>
    <t>4.2.1</t>
  </si>
  <si>
    <t>4.2.2</t>
  </si>
  <si>
    <t>4.3.1</t>
  </si>
  <si>
    <t>3.5.1.1</t>
  </si>
  <si>
    <t>3.5.1.2</t>
  </si>
  <si>
    <t>3.5.1.2a</t>
  </si>
  <si>
    <t>Válvula de compuerta.</t>
  </si>
  <si>
    <t>6.2.3</t>
  </si>
  <si>
    <t>RENDIMIENTO</t>
  </si>
  <si>
    <t/>
  </si>
  <si>
    <t>gl</t>
  </si>
  <si>
    <t>M3</t>
  </si>
  <si>
    <t>M</t>
  </si>
  <si>
    <t>dia</t>
  </si>
  <si>
    <t>CINTA PVC O-22</t>
  </si>
  <si>
    <t>lb</t>
  </si>
  <si>
    <t xml:space="preserve"> </t>
  </si>
  <si>
    <t>Documento:</t>
  </si>
  <si>
    <t>Concurso N°:</t>
  </si>
  <si>
    <t>Fecha:</t>
  </si>
  <si>
    <t>Hoja:</t>
  </si>
  <si>
    <t>Obra:</t>
  </si>
  <si>
    <t>MUNICIPIO DE PROVIDENCIA Y SANTA CATALINA ISLAS</t>
  </si>
  <si>
    <t>ANALISIS DE PRECIOS UNITARIOS</t>
  </si>
  <si>
    <t>OBJETO:</t>
  </si>
  <si>
    <t>CONSTRUCCIÓN DEL SISTEMA DE ACUEDUCTO PARA EL MUNICIPIO DE PROVIDENCIA Y SANTA CATALINA ISLAS</t>
  </si>
  <si>
    <t>ANÁLISIS DE PRECIO UNITARIO</t>
  </si>
  <si>
    <t>1042</t>
  </si>
  <si>
    <t>Referenciacion EPM.</t>
  </si>
  <si>
    <t>Equipo(DESCRIPCION):</t>
  </si>
  <si>
    <t>RENTA</t>
  </si>
  <si>
    <t>IMPORTE</t>
  </si>
  <si>
    <t>Comision de topografia</t>
  </si>
  <si>
    <t>IMPORTE POR Equipo</t>
  </si>
  <si>
    <t>Costo Directo</t>
  </si>
  <si>
    <t>P R E C I O   U N I T A R I O</t>
  </si>
  <si>
    <t>DOS MIL TRESCIENTOS TREINTA Y DOS PESOS 0/100 M.N.</t>
  </si>
  <si>
    <t>1043</t>
  </si>
  <si>
    <t>Localizacion, trazado y replanteo.</t>
  </si>
  <si>
    <t>Materiales(DESCRIPCION):</t>
  </si>
  <si>
    <t>COSTO</t>
  </si>
  <si>
    <t>Clavos comunes 1½ a 3½"</t>
  </si>
  <si>
    <t>Otros materiales</t>
  </si>
  <si>
    <t>Gasto de alimentacion, hospedaje y traslados</t>
  </si>
  <si>
    <t>IMPORTE POR Materiales</t>
  </si>
  <si>
    <t>QUINIENTOS CATORCE MIL CIENTO NUEVE PESOS 0/100 M.N.</t>
  </si>
  <si>
    <t>10515</t>
  </si>
  <si>
    <t>Demolicion de Pavimento rigido, no incluye cargue, transporte y botada</t>
  </si>
  <si>
    <t>Mano de Obra(DESCRIPCION):</t>
  </si>
  <si>
    <t>SALARIO</t>
  </si>
  <si>
    <t>Cuadrilla Demoliciones</t>
  </si>
  <si>
    <t>jr</t>
  </si>
  <si>
    <t>Oficial Demoliciones</t>
  </si>
  <si>
    <t>jor</t>
  </si>
  <si>
    <t>Ayudante Raso</t>
  </si>
  <si>
    <t>SUMA</t>
  </si>
  <si>
    <t>SUMA(2)/REND=IMPORTE POR MANO DE OBRA</t>
  </si>
  <si>
    <t>IMPORTE POR Mano de Obra</t>
  </si>
  <si>
    <t>Herramienta(DESCRIPCION):</t>
  </si>
  <si>
    <t>Herramienta menor</t>
  </si>
  <si>
    <t>(%)mo</t>
  </si>
  <si>
    <t>IMPORTE POR Herramienta</t>
  </si>
  <si>
    <t>Compresor un martillo (alquiler), incluye operador</t>
  </si>
  <si>
    <t>hr</t>
  </si>
  <si>
    <t>Conceptos(DESCRIPCION):</t>
  </si>
  <si>
    <t>Corte de pavimento con disco, incluye operador</t>
  </si>
  <si>
    <t xml:space="preserve">Cortadora pavimento </t>
  </si>
  <si>
    <t>día</t>
  </si>
  <si>
    <t>Disco punta de diamante para cortadora 14" (alquiler)</t>
  </si>
  <si>
    <t>SUMA*CANTIDAD=IMPORTE</t>
  </si>
  <si>
    <t>IMPORTE POR Conceptos</t>
  </si>
  <si>
    <t>CIENTO TRES MIL TRESCIENTOS OCHENTA Y UN PESOS 0/100 M.N.</t>
  </si>
  <si>
    <t>2011</t>
  </si>
  <si>
    <t>Excavacion Manual de 0-2, en brechas de materila heterogeneo; no  incluye, cargue, transporte y botada</t>
  </si>
  <si>
    <t>Cuadrilla Mvto de tierra</t>
  </si>
  <si>
    <t>Oficial Mvto Tierra</t>
  </si>
  <si>
    <t xml:space="preserve">Concursante: </t>
  </si>
  <si>
    <t>Firma Representante Legal</t>
  </si>
  <si>
    <t>TREINTA Y CINCO MIL CUATROCIENTOS TRES PESOS 0/100 M.N.</t>
  </si>
  <si>
    <t>2012</t>
  </si>
  <si>
    <t xml:space="preserve">Excavacion a maquina de 0-2, en Brechas en material Heterogeneo, no incluye cargue, transporte y </t>
  </si>
  <si>
    <t>botada</t>
  </si>
  <si>
    <t>Retroexcavadora</t>
  </si>
  <si>
    <t>DIEZ Y NUEVE MIL DOSCIENTOS SESENTA PESOS 0/100 M.N.</t>
  </si>
  <si>
    <t>2044</t>
  </si>
  <si>
    <t>Lleno compactado, con material proveniente de la excavacion. segun especificaciones en diseños</t>
  </si>
  <si>
    <t>Compactador tipo Canguro / operador y combustible</t>
  </si>
  <si>
    <t>combustible</t>
  </si>
  <si>
    <t>Compactador tipo Canguro (alquiler)</t>
  </si>
  <si>
    <t>SUMA(3)/REND=IMPORTE POR MAQUINARIA</t>
  </si>
  <si>
    <t>VEINTISEIS MIL DOSCIENTOS SETENTA Y OCHO PESOS 0/100 M.N.</t>
  </si>
  <si>
    <t>2045</t>
  </si>
  <si>
    <t>Lleno compactado en Base Granular.</t>
  </si>
  <si>
    <t>Base granular (area metropolitana)</t>
  </si>
  <si>
    <t>Auxiliares(DESCRIPCION):</t>
  </si>
  <si>
    <t>Transporte maritimo de agregados petreos entre Barranquilla y Providencia</t>
  </si>
  <si>
    <t xml:space="preserve">Transporte Interno en volqueta en Providencia(Puerto - Campamento), </t>
  </si>
  <si>
    <t>incluye uso instalacion portuaria</t>
  </si>
  <si>
    <t>IMPORTE POR Auxiliares</t>
  </si>
  <si>
    <t>QUINIENTOS CUARENTA Y NUEVE MIL OCHOCIENTOS VEINTICUATRO PESOS 0/100 M.N.</t>
  </si>
  <si>
    <t>2046</t>
  </si>
  <si>
    <t>Lleno compactado en Arenilla  Mejorada con material de la Excavacion</t>
  </si>
  <si>
    <t xml:space="preserve">Mano de obra mezcla con material de base y material Proveniente de la </t>
  </si>
  <si>
    <t>Excavacion</t>
  </si>
  <si>
    <t xml:space="preserve">Arenilla </t>
  </si>
  <si>
    <t>DOSCIENTOS NOVENTA Y TRES MIL QUINIENTOS CUARENTA PESOS 0/100 M.N.</t>
  </si>
  <si>
    <t>2047</t>
  </si>
  <si>
    <t>Lleno compactado en subbase Mejorada con material de la Excavacion</t>
  </si>
  <si>
    <t>Subbase Granular (afirmado de Peña)</t>
  </si>
  <si>
    <t>2051</t>
  </si>
  <si>
    <t>Disposicion de Material sobrante de la excavacion; incluye, cargue, botada y transporte</t>
  </si>
  <si>
    <t>Derechos botadero</t>
  </si>
  <si>
    <t>Transporte interno en volqueta a botadero autorizado</t>
  </si>
  <si>
    <t>TREINTA Y CUATRO MIL NOVECIENTOS SESENTA Y NUEVE PESOS 0/100 M.N.</t>
  </si>
  <si>
    <t>2052</t>
  </si>
  <si>
    <t>Transporte interno en minicargador tipo bobcat o similar</t>
  </si>
  <si>
    <t>Bobcat</t>
  </si>
  <si>
    <t>CIENTO TREINTA Y TRES MIL DOSCIENTOS  PESOS 0/100 M.N.</t>
  </si>
  <si>
    <t>2071</t>
  </si>
  <si>
    <t xml:space="preserve">Regada de material sobrante de la excavacion </t>
  </si>
  <si>
    <t>DIEZ Y NUEVE MIL QUINIENTOS SESENTA Y TRES PESOS 0/100 M.N.</t>
  </si>
  <si>
    <t>50155</t>
  </si>
  <si>
    <t>Concreto rigido para pavimento MR 42Mpa</t>
  </si>
  <si>
    <t>Cuadrilla Estructura</t>
  </si>
  <si>
    <t>Oficial Albañilería</t>
  </si>
  <si>
    <t>Ayudante Entendido</t>
  </si>
  <si>
    <t>Vibrador de concreto</t>
  </si>
  <si>
    <t>Vibrador de concreto, eléctrico a  110v (alquiler)</t>
  </si>
  <si>
    <t>Obra falsa (alquiler)</t>
  </si>
  <si>
    <t>Andamio met de tijera 1.50x1.50m, 1 cuerpo (alquiler)</t>
  </si>
  <si>
    <t>Tijera para andamio</t>
  </si>
  <si>
    <t>Escalera interna para andamios</t>
  </si>
  <si>
    <t>Can madera común 2.5 A 3.00 m (Alquiler)</t>
  </si>
  <si>
    <t>Ensayos de cilindros a compresion.</t>
  </si>
  <si>
    <t>Ensayo de compresión cilindro</t>
  </si>
  <si>
    <t>Formaleta cilindros concreto</t>
  </si>
  <si>
    <t>Transporte cilindros</t>
  </si>
  <si>
    <t>Concreto 3000 psi en obra</t>
  </si>
  <si>
    <t>Prueba de asentamiento.</t>
  </si>
  <si>
    <t>Formaleta cono slump</t>
  </si>
  <si>
    <t>Diseño de mezclas de concreto.</t>
  </si>
  <si>
    <t>Diseño mezclas concreto</t>
  </si>
  <si>
    <t xml:space="preserve">Cemento Gris x 50kg, incluye transporte puerto a puerto, puerto acopio, </t>
  </si>
  <si>
    <t>acopio frente de trabajo</t>
  </si>
  <si>
    <t>Arena fina para concretos</t>
  </si>
  <si>
    <t>Triturado 3/4"</t>
  </si>
  <si>
    <t>Transporte arena</t>
  </si>
  <si>
    <t>Transporte triturado</t>
  </si>
  <si>
    <t>Transporte maritimo materiales</t>
  </si>
  <si>
    <t>gb</t>
  </si>
  <si>
    <t>Concreto 3500 psi en obra</t>
  </si>
  <si>
    <t>Agua</t>
  </si>
  <si>
    <t>lt</t>
  </si>
  <si>
    <t>Mezcladora trompo eléctrica 1.5 sacos / operador</t>
  </si>
  <si>
    <t xml:space="preserve">Transporte maritimo de agregados petreos entre Barranquilla y </t>
  </si>
  <si>
    <t>Providencia</t>
  </si>
  <si>
    <t>Transporte local, distancia mayor a 100m, zona de alta pendiente</t>
  </si>
  <si>
    <t>UN MILLON TRESCIENTOS SEIS MIL SETECIENTOS SETENTA Y SEIS PESOS 0/100 M.N.</t>
  </si>
  <si>
    <t>71061</t>
  </si>
  <si>
    <t>Tubería en PEAD de alta densidad d=20mm PN 16</t>
  </si>
  <si>
    <t>Tubo PEAD alta densidad d=20mm PN 16</t>
  </si>
  <si>
    <t>Transportes internos de Accesorios entre Campamento y Obra</t>
  </si>
  <si>
    <t>Cuadrilla Fontanería</t>
  </si>
  <si>
    <t>Oficial Instalaciones</t>
  </si>
  <si>
    <t>Equipo de termofusion hasta 500 mm con operarios y transportes</t>
  </si>
  <si>
    <t>Operador equipo termofusion</t>
  </si>
  <si>
    <t xml:space="preserve">Equipo de termofusion hasta 500 mm </t>
  </si>
  <si>
    <t>Planta  a gasolina de 5 kva</t>
  </si>
  <si>
    <t>Transporte Maritimo de Planta Electrica entre Barranquilla y Providecia</t>
  </si>
  <si>
    <t>Transporte de equipo de termofusion entre Barranquilla y Providencia</t>
  </si>
  <si>
    <t>Transporte en camioneta planta entre puerto y campamento</t>
  </si>
  <si>
    <t xml:space="preserve">Transporte interno planta y equipo termofusion entre campamento y zona </t>
  </si>
  <si>
    <t>de Obra</t>
  </si>
  <si>
    <t>Transporte Maritimo desde puerto Barranquilla hasta Providencia</t>
  </si>
  <si>
    <t xml:space="preserve">Transporte de  Tuberia y accesorios en camioneta desde Puerto Providencia </t>
  </si>
  <si>
    <t>a Campamento</t>
  </si>
  <si>
    <t>Transporte interno</t>
  </si>
  <si>
    <t>TRECE MIL DOSCIENTOS SETENTA PESOS 0/100 M.N.</t>
  </si>
  <si>
    <t>71062</t>
  </si>
  <si>
    <t>Tubería en PEAD de alta densidad d=90mm PN 10</t>
  </si>
  <si>
    <t>Tubo PEAD alta densidad d=90mm PN 10</t>
  </si>
  <si>
    <t>TREINTA Y UN MIL SEISCIENTOS CUARENTA PESOS 0/100 M.N.</t>
  </si>
  <si>
    <t>71063</t>
  </si>
  <si>
    <t>Tubería en PEAD de alta densidad d=110mm PN 10</t>
  </si>
  <si>
    <t>Tubo PEAD alta densidad d=110mm PN 10</t>
  </si>
  <si>
    <t>CUARENTA Y TRES MIL CUATROCIENTOS SETENTA Y OCHO PESOS 0/100 M.N.</t>
  </si>
  <si>
    <t>71064</t>
  </si>
  <si>
    <t>Tubería en PEAD de alta densidad d=160mm PN 10</t>
  </si>
  <si>
    <t>Tubo PEAD alta densidad d=160mm PN 10</t>
  </si>
  <si>
    <t>SETENTA Y CINCO MIL OCHOCIENTOS TREINTA Y TRES PESOS 0/100 M.N.</t>
  </si>
  <si>
    <t>71065</t>
  </si>
  <si>
    <t>Tuberia en PEAD de alta densidad d=160mm PN 16</t>
  </si>
  <si>
    <t>Tubo PE 160 mm PE 100 PN 16 (tubo x 10mts)</t>
  </si>
  <si>
    <t>CIENTO TRECE MIL TRES PESOS 0/100 M.N.</t>
  </si>
  <si>
    <t>*TEMP0</t>
  </si>
  <si>
    <t>Tuberia en PEAD de alta densidad d=225mm PN 10</t>
  </si>
  <si>
    <t>Tubo PE 225mm PN 10</t>
  </si>
  <si>
    <t>CIENTO SETENTA Y UN MIL TRESCIENTOS SESENTA Y CINCO PESOS 0/100 M.N.</t>
  </si>
  <si>
    <t>71066</t>
  </si>
  <si>
    <t>Codo de 45° en PE PN 10 de 110 mm</t>
  </si>
  <si>
    <t>Codo 45 termofusion 110 mm PN 10</t>
  </si>
  <si>
    <t>Transporte maritimo Accesorios</t>
  </si>
  <si>
    <t>CIENTO TREINTA Y OCHO MIL SEISCIENTOS TREINTA Y UN PESOS 0/100 M.N.</t>
  </si>
  <si>
    <t>71067</t>
  </si>
  <si>
    <t>Codo de 45° en PE PN 10 de 160 mm</t>
  </si>
  <si>
    <t>Codo 45 termofusion 160 mm PN10</t>
  </si>
  <si>
    <t>DOSCIENTOS SEIS MIL TRESCIENTOS OCHENTA Y TRES PESOS 0/100 M.N.</t>
  </si>
  <si>
    <t>71068</t>
  </si>
  <si>
    <t>Codo de 45° en PE PN 10 de 90 mm</t>
  </si>
  <si>
    <t>Codo 45 termofusion 90mm PN10</t>
  </si>
  <si>
    <t>NOVENTA Y CINCO MIL SEISCIENTOS TREINTA Y CINCO PESOS 0/100 M.N.</t>
  </si>
  <si>
    <t>71069</t>
  </si>
  <si>
    <t>Codo de 45° en PE PN 10 de 225 mm</t>
  </si>
  <si>
    <t>Codo 45 termofusion 225mm PN10</t>
  </si>
  <si>
    <t>QUINIENTOS CUARENTA Y SEIS MIL OCHOCIENTOS SETENTA Y UN PESOS 0/100 M.N.</t>
  </si>
  <si>
    <t>71070</t>
  </si>
  <si>
    <t>Codo de 90° en PE PN 10 de 110 mm</t>
  </si>
  <si>
    <t>Codo 90 termofusion 110mm PN10</t>
  </si>
  <si>
    <t>CIENTO TREINTA Y CUATRO MIL QUINIENTOS CUARENTA Y OCHO PESOS 0/100 M.N.</t>
  </si>
  <si>
    <t>71071</t>
  </si>
  <si>
    <t>Codo de 90° en PE PN 10 de 160 mm</t>
  </si>
  <si>
    <t>Codo 90 termofusion 160mm PN10</t>
  </si>
  <si>
    <t>DOSCIENTOS CINCO MIL TRESCIENTOS OCHENTA Y TRES PESOS 0/100 M.N.</t>
  </si>
  <si>
    <t>71072</t>
  </si>
  <si>
    <t>Codo de 90° en PE PN 10 de 90 mm</t>
  </si>
  <si>
    <t>Codo 90 termofusion 90mm PN10</t>
  </si>
  <si>
    <t>NOVENTA Y CINCO MIL SEISCIENTOS TREINTA Y SEIS PESOS 0/100 M.N.</t>
  </si>
  <si>
    <t>71073</t>
  </si>
  <si>
    <t>Codo de 90° en PE PN 10 de 225 mm</t>
  </si>
  <si>
    <t>Codo 90 termofusion 225mm PN10</t>
  </si>
  <si>
    <t>QUINIENTOS SETENTA Y NUEVE MIL TRESCIENTOS ONCE PESOS 0/100 M.N.</t>
  </si>
  <si>
    <t>71074</t>
  </si>
  <si>
    <t>Tee de polietileno d=90 mm PN 10</t>
  </si>
  <si>
    <t>Tee polietileno 90 mm PN 10</t>
  </si>
  <si>
    <t>CIENTO QUINCE MIL DOSCIENTOS CUARENTA Y SEIS PESOS 0/100 M.N.</t>
  </si>
  <si>
    <t>71075</t>
  </si>
  <si>
    <t>Tee de polietileno d=110 mm PN 10</t>
  </si>
  <si>
    <t>Tee polietileno 110 mm PN 10</t>
  </si>
  <si>
    <t>CIENTO CUARENTA Y NUEVE MIL CIENTO CUARENTA Y OCHO PESOS 0/100 M.N.</t>
  </si>
  <si>
    <t>71076</t>
  </si>
  <si>
    <t>Tee de polietileno d=160 mm PN 10</t>
  </si>
  <si>
    <t>Tee polietileno 160 mm PN 10</t>
  </si>
  <si>
    <t>TRESCIENTOS SIETE MIL OCHENTA Y NUEVE PESOS 0/100 M.N.</t>
  </si>
  <si>
    <t>71077</t>
  </si>
  <si>
    <t>Reduccion en PE de 160mm x 110mm</t>
  </si>
  <si>
    <t>Reduccion en PE 160mm x 110 mm</t>
  </si>
  <si>
    <t>CIENTO SESENTA MIL DOSCIENTOS SEIS PESOS 0/100 M.N.</t>
  </si>
  <si>
    <t>71078</t>
  </si>
  <si>
    <t>Reduccion en PE de 160mm x 90mm</t>
  </si>
  <si>
    <t>Reduccion en PE 160mmX90mm</t>
  </si>
  <si>
    <t>CIENTO CINCUENTA Y NUEVE MIL OCHOCIENTOS NOVENTA PESOS 0/100 M.N.</t>
  </si>
  <si>
    <t>71079</t>
  </si>
  <si>
    <t>Reduccion en PE de 110mm x 90mm</t>
  </si>
  <si>
    <t>Reduccion en PE 110mmx90mm</t>
  </si>
  <si>
    <t>NOVENTA Y NUEVE MIL TREINTA PESOS 0/100 M.N.</t>
  </si>
  <si>
    <t>71080</t>
  </si>
  <si>
    <t>Portabrida en polietileno d=90 mm. Incl brida metálica y empaque de neopreno</t>
  </si>
  <si>
    <t>Portabrida en PEAD d=90 mm PN 10</t>
  </si>
  <si>
    <t>Brida en HD para tuberia de polietileno 3" (90mm)</t>
  </si>
  <si>
    <t>Empaque de neopreno 90 mm</t>
  </si>
  <si>
    <t xml:space="preserve">Tornillos acero inox </t>
  </si>
  <si>
    <t>CIENTO CUARENTA Y SEIS MIL TRESCIENTOS VEINTISIETE PESOS 0/100 M.N.</t>
  </si>
  <si>
    <t>71081</t>
  </si>
  <si>
    <t>Portabrida en polietileno d=110 mm. Incl brida metálica y empaque de neopreno</t>
  </si>
  <si>
    <t>Portabrida en PEAD d=110 mm PN 10</t>
  </si>
  <si>
    <t>Brida en HD para tuberia de polietileno 4" (110mm)</t>
  </si>
  <si>
    <t>Empaque de neopreno 110 mm</t>
  </si>
  <si>
    <t>CIENTO SESENTA MIL DOSCIENTOS OCHENTA Y TRES PESOS 0/100 M.N.</t>
  </si>
  <si>
    <t>71082</t>
  </si>
  <si>
    <t>Portabrida en polietileno d=160 mm. Incl brida metálica y empaque de neopreno</t>
  </si>
  <si>
    <t>Portabrida en PEAD d=160 mm PN 10</t>
  </si>
  <si>
    <t>Brida en HD para tuberia de polietileno 6" (160mm)</t>
  </si>
  <si>
    <t>Valvula de compuerta elastica vastago NA 6" (160mm) - bridas</t>
  </si>
  <si>
    <t>Empaque de neopreno 160 mm</t>
  </si>
  <si>
    <t>NOVECIENTOS NOVENTA Y DOS MIL OCHOCIENTOS SIETE PESOS 0/100 M.N.</t>
  </si>
  <si>
    <t>71083</t>
  </si>
  <si>
    <t xml:space="preserve">Macromedidor mecánico de turbina d=6" (incluye 2 niple brida-liso d=6" en  HF L=0.75m, filtro en Y </t>
  </si>
  <si>
    <t>d=6"bridado acople universal d=6", válvula d=6" bridada vastago no ascendente)</t>
  </si>
  <si>
    <t xml:space="preserve">Macromedidor de turbina d=6" Helix </t>
  </si>
  <si>
    <t>und</t>
  </si>
  <si>
    <t>Valvula HF de 6" bridada vastago NA</t>
  </si>
  <si>
    <t>Niple HF de 6" L=0.75m extremo brida - liso</t>
  </si>
  <si>
    <t>Filtro en Y de 6" bridado</t>
  </si>
  <si>
    <t>Valvula cheque bridado 6"</t>
  </si>
  <si>
    <t>Acople HF universal de 6"</t>
  </si>
  <si>
    <t xml:space="preserve">Transporte Interno en pick up entre providencia y campamento de </t>
  </si>
  <si>
    <t xml:space="preserve">Valvulas, Macromedidores, Hidrantes </t>
  </si>
  <si>
    <t xml:space="preserve">Transporte interno entre campamento y frente de trabajo de Valvulas, </t>
  </si>
  <si>
    <t>Macromedidores e hidrantes</t>
  </si>
  <si>
    <t>Transporte maritimo de macromedidores</t>
  </si>
  <si>
    <t>Caja nicho medicion de acueducto, incluye herraje</t>
  </si>
  <si>
    <t>Bloque concreto 20x20x40 cm R-10</t>
  </si>
  <si>
    <t>Herraje caja registro (1.0x.1.0)(2x1/8)2T</t>
  </si>
  <si>
    <t>Mortero 1:4 de pega.</t>
  </si>
  <si>
    <t>DIEZ Y SEIS MILLONES DOSCIENTOS CINCUENTA Y CINCO MIL TRESCIENTOS SESENTA Y UN PESOS 0/100 M.N.</t>
  </si>
  <si>
    <t>71084</t>
  </si>
  <si>
    <t xml:space="preserve">Macromedidor mecánico de turbina d=8" (incluye 2 niple brida-liso d=6" en  HF L=0.75m, filtro en Y </t>
  </si>
  <si>
    <t>Macromedidor de Turbina 8'', incluye accesorios</t>
  </si>
  <si>
    <t>Filtro en yee de 8" bridado</t>
  </si>
  <si>
    <t>Valvula cheque 8" bridado</t>
  </si>
  <si>
    <t>Valvula de compuerta elastica vastago NA 8" (200mm) - extremo bridado</t>
  </si>
  <si>
    <t>Brida loca en HD para tuberia de polietileno 8" (200mm)</t>
  </si>
  <si>
    <t>Empaque de neopreno 200 mm</t>
  </si>
  <si>
    <t>VEINTICUATRO MILLONES SEISCIENTOS SETENTA Y SEIS MIL VEINTE PESOS 0/100 M.N.</t>
  </si>
  <si>
    <t>7030</t>
  </si>
  <si>
    <t>Válvula bridada HD para tubería de polietileno d=90 mm. Incluye caja válvula tipo norma EPM</t>
  </si>
  <si>
    <t>Valvula de compuerta elastica vastago NA 3" (90mm) - bridas</t>
  </si>
  <si>
    <t>Empaques para valvula</t>
  </si>
  <si>
    <t xml:space="preserve">Cuadrilla Instalaciones </t>
  </si>
  <si>
    <t>Transporte maritimo valvulas</t>
  </si>
  <si>
    <t>Caja valvula acueducto.</t>
  </si>
  <si>
    <t>Tubo pvc-sanitaria 6" - Pavco</t>
  </si>
  <si>
    <t>Union pvc-s 6" - Pavco</t>
  </si>
  <si>
    <t>Tapa valvula acueducto de 20x20cm, e=1/4"</t>
  </si>
  <si>
    <t xml:space="preserve">Adaptador limpieza pvc-sanitario de 6" </t>
  </si>
  <si>
    <t>UN MILLON DOSCIENTOS NUEVE MIL NOVECIENTOS CINCUENTA Y UN PESOS 0/100 M.N.</t>
  </si>
  <si>
    <t>7036</t>
  </si>
  <si>
    <t>Válvula bridada HD para tubería de polietileno d=110 mm. Incluye caja válvula tipo norma EPM</t>
  </si>
  <si>
    <t>Valvula de compuerta elastica vastago NA 4" (110mm) - bridas</t>
  </si>
  <si>
    <t>UN MILLON TRESCIENTOS SESENTA Y TRES MIL OCHENTA Y TRES PESOS 0/100 M.N.</t>
  </si>
  <si>
    <t>7037</t>
  </si>
  <si>
    <t>Válvula bridada HD para tubería de polietileno d=160 mm. Incluye caja válvula tipo norma EPM</t>
  </si>
  <si>
    <t>Tornillos</t>
  </si>
  <si>
    <t>UN MILLON SETECIENTOS CUARENTA Y SEIS MIL OCHOCIENTOS VEINTICINCO PESOS 0/100 M.N.</t>
  </si>
  <si>
    <t>70271</t>
  </si>
  <si>
    <t xml:space="preserve">Ventosa de Ø 3 " de doble acción BxB cámara doble (incluye válvula de corte Ø 2 " HD, BxB Tee partida </t>
  </si>
  <si>
    <t xml:space="preserve">de Ø 6x2 extremo brida, juego de tornillos, arandelas, tuercas, guasas, todo en acero inoxidable y </t>
  </si>
  <si>
    <t>empaque de neopreno.</t>
  </si>
  <si>
    <t>Ventosa de doble accion Ø3" brida</t>
  </si>
  <si>
    <t xml:space="preserve">Transporte interno en camioneta de valvulas entre Providencia y </t>
  </si>
  <si>
    <t>OCHOCIENTOS SESENTA MIL DOSCIENTOS QUINCE PESOS 0/100 M.N.</t>
  </si>
  <si>
    <t>7031</t>
  </si>
  <si>
    <t>Hidrante tipo Milán AWWA C 502 Ø3"  (incluye accesorios desde de la valvula de cierre hasta el hidrante)</t>
  </si>
  <si>
    <t>Hidrante milan 3 pulg brida</t>
  </si>
  <si>
    <t>Zeta nivelacion en HD 3"</t>
  </si>
  <si>
    <t>Transporte Maritimo de Hidrante</t>
  </si>
  <si>
    <t>TRES MILLONES VEINTIUN MIL SETECIENTOS SETENTA PESOS 0/100 M.N.</t>
  </si>
  <si>
    <t>7032</t>
  </si>
  <si>
    <t>Hidrante tipo Milán AWWA C 502 Ø4"  (incluye válvula compuerta sello en bronce Ø3"  y accesorios)</t>
  </si>
  <si>
    <t>Hidrante milan 4 pulg brida</t>
  </si>
  <si>
    <t>Zeta nivelacion en HD 4"</t>
  </si>
  <si>
    <t>CUATRO MILLONES VEINTISIETE MIL CIENTO CINCUENTA PESOS 0/100 M.N.</t>
  </si>
  <si>
    <t>7033</t>
  </si>
  <si>
    <t>Hidrante tipo Milán AWWA C 502 Ø6" (incluye válvula compuerta sello en bronce Ø3"  y accesorios)</t>
  </si>
  <si>
    <t>Hidrante Milan 6" brida</t>
  </si>
  <si>
    <t>Zeta nivelacion en HD 6"</t>
  </si>
  <si>
    <t>CUATRO MILLONES NOVECIENTOS CUARENTA Y UN MIL OCHOCIENTOS OCHENTA Y TRES PESOS 0/100 M.N.</t>
  </si>
  <si>
    <t>70711</t>
  </si>
  <si>
    <t>Construccion de Caja valvula ventosa en acueducto.</t>
  </si>
  <si>
    <t xml:space="preserve">Formaleta elemento concreto </t>
  </si>
  <si>
    <t>Chaflan 1x1</t>
  </si>
  <si>
    <t>Lámina tríplex 19mm 2.44x1.22m</t>
  </si>
  <si>
    <t>Larguero madera kativo 2"x4"</t>
  </si>
  <si>
    <t>Concreto de 21 Mpa en obra</t>
  </si>
  <si>
    <t>Triturado de 3/4"</t>
  </si>
  <si>
    <t>Mezcladora trompo eléctrica 2 sacos</t>
  </si>
  <si>
    <t>un-dia</t>
  </si>
  <si>
    <t>Transporte de material petreo</t>
  </si>
  <si>
    <t>m3-km</t>
  </si>
  <si>
    <t>Arena de pega (suministro )</t>
  </si>
  <si>
    <t>Construccion de dovelas en concreto de 21Mpa sobre mamposteria M:15</t>
  </si>
  <si>
    <t>Transporte local o interno</t>
  </si>
  <si>
    <t>Concreto 3000 psi en obra (extra)</t>
  </si>
  <si>
    <t>SETECIENTOS VEINTINUEVE MIL NOVECIENTOS SESENTA Y NUEVE PESOS 0/100 M.N.</t>
  </si>
  <si>
    <t>70712</t>
  </si>
  <si>
    <t>Tapa en polimero de  d=70cm</t>
  </si>
  <si>
    <t>Tapa en polimero d=70 cm</t>
  </si>
  <si>
    <t>CIENTO VEINTICINCO MIL TRESCIENTOS CINCUENTA Y DOS PESOS 0/100 M.N.</t>
  </si>
  <si>
    <t>7081</t>
  </si>
  <si>
    <t xml:space="preserve">Construccion de Acometida acueducto  ½", incluye llave de incorporacion, lave de corte, llave de paso, </t>
  </si>
  <si>
    <t>cheque, tubo pealpe de 1/2", caja, tapa HD</t>
  </si>
  <si>
    <t>Medidor acueducto 1/2" volumetrico , homologado por EPM</t>
  </si>
  <si>
    <t>Tapa contador agua para acueducto 1/2" (nodular) OV (TL)</t>
  </si>
  <si>
    <t>Caja contador acueducto</t>
  </si>
  <si>
    <t xml:space="preserve">Valvula cheque cortina 1/2" roscado </t>
  </si>
  <si>
    <t xml:space="preserve">Llave de acera ½" </t>
  </si>
  <si>
    <t>Llave de paso de ½"</t>
  </si>
  <si>
    <t>Silleta en polietileno</t>
  </si>
  <si>
    <t xml:space="preserve">Transporte Maritimo accesorios </t>
  </si>
  <si>
    <t>QUINIENTOS SESENTA Y SIETE MIL OCHOCIENTOS SIETE PESOS 0/100 M.N.</t>
  </si>
  <si>
    <t>50121</t>
  </si>
  <si>
    <t>Cimentación tipo solado, en concreto de resistencia 2000 psi, pagado en m2 </t>
  </si>
  <si>
    <t>Transporte local, distancia menor a 100m</t>
  </si>
  <si>
    <t>Concreto 2500 psi en obra.</t>
  </si>
  <si>
    <t>Transporte interno en volqueta entre Campamento y Zona de Obra</t>
  </si>
  <si>
    <t>UN MILLON SETENTA Y CUATRO MIL SETECIENTOS UN PESOS 0/100 M.N.</t>
  </si>
  <si>
    <t>50141</t>
  </si>
  <si>
    <t>Concrteo ciclopeo, para Nivelacion</t>
  </si>
  <si>
    <t>Suministro y transporte de piedra</t>
  </si>
  <si>
    <t>UN MILLON CIENTO TREINTA Y TRES MIL CUATROCIENTOS SESENTA PESOS 0/100 M.N.</t>
  </si>
  <si>
    <t>50142</t>
  </si>
  <si>
    <t xml:space="preserve">Concreto  f'c=245 kg/cm² para losa de fondo y superior, incluye impermeabilizante CONCREPLAS IM o </t>
  </si>
  <si>
    <t>similar y formaletería</t>
  </si>
  <si>
    <t xml:space="preserve">Concreto de f'c=245 kg/cm2 para losa de fondo caja de derivación, apoyo </t>
  </si>
  <si>
    <t xml:space="preserve">de presa, disipadores  y dentellones, incluye impermeabilizante </t>
  </si>
  <si>
    <t xml:space="preserve">CONCREPLAS IM o similar y formaletería </t>
  </si>
  <si>
    <t xml:space="preserve">Impermeabilizante integral y reductor de agua para concreto (Eucon im </t>
  </si>
  <si>
    <t>100 x garrafa de 20kg)</t>
  </si>
  <si>
    <t>Formaleta Borde de Losa</t>
  </si>
  <si>
    <t>Formaleta fondo de losa</t>
  </si>
  <si>
    <t>UN MILLON SEISCIENTOS CUARENTA Y OCHO MIL CUATROCIENTOS SESENTA Y TRES PESOS 0/100 M.N.</t>
  </si>
  <si>
    <t>50143</t>
  </si>
  <si>
    <t>Concreto f'c=245 kg/cm² para muro incluye impermeabilizante CONCREPLAS IM o similar y formaletería</t>
  </si>
  <si>
    <t xml:space="preserve">Concreto de f'c=245 kg/cm2 para muros  de la caja de derivación, aletas y </t>
  </si>
  <si>
    <t xml:space="preserve">vertederos incluye impermeabilizante CONCREPLAS IM o similar y </t>
  </si>
  <si>
    <t>formaletería</t>
  </si>
  <si>
    <t>Formaleta muro contencion.</t>
  </si>
  <si>
    <t>UN MILLON QUINIENTOS TREINTA MIL CIENTO TREINTA Y TRES PESOS 0/100 M.N.</t>
  </si>
  <si>
    <t>6011</t>
  </si>
  <si>
    <t>Acero de refuerzo de resistencia 60000 psi, pagado en kg </t>
  </si>
  <si>
    <t>Acero G-60 figurado</t>
  </si>
  <si>
    <t>Alambre recocido C 18</t>
  </si>
  <si>
    <t>Cuadrilla Refuerzo</t>
  </si>
  <si>
    <t>Oficial Refuerzo</t>
  </si>
  <si>
    <t>JOR</t>
  </si>
  <si>
    <t>Transporte interno de Refuerzo en Camion desde puerto - campamento</t>
  </si>
  <si>
    <t>CUATRO MIL CUATROCIENTOS ONCE PESOS 0/100 M.N.</t>
  </si>
  <si>
    <t>6013</t>
  </si>
  <si>
    <t>Malla electrosoldada para refuerzo tipo M 084</t>
  </si>
  <si>
    <t>Malla electrosoldada D-84</t>
  </si>
  <si>
    <t>SESENTA Y SEIS MIL NOVECIENTOS SEIS PESOS 0/100 M.N.</t>
  </si>
  <si>
    <t>6014</t>
  </si>
  <si>
    <t xml:space="preserve">Rejilla para captación de 25 cm x 40 cm, con 8 barras de d=3/4" lisas, separadas cada 3 cm, incluye </t>
  </si>
  <si>
    <t>marco, bisagras para su apertura, pernos para anclaje</t>
  </si>
  <si>
    <t xml:space="preserve">Rejilla para captacion 25x40 cm con 8 barras de 3/4" lisas separadas cada 3 </t>
  </si>
  <si>
    <t>cm. Incl marco, bisagras y pernos de anclaje</t>
  </si>
  <si>
    <t>CIENTO SETENTA Y DOS MIL CUATROCIENTOS NOVENTA Y NUEVE PESOS 0/100 M.N.</t>
  </si>
  <si>
    <t>6015</t>
  </si>
  <si>
    <t>Peldaño en varilla corrugada galvanizada d=3/4", incluye anticorrosivo</t>
  </si>
  <si>
    <t>Peldaño en varilla corrugada de 3/4"</t>
  </si>
  <si>
    <t>Anticorrosivo gris</t>
  </si>
  <si>
    <t>gal</t>
  </si>
  <si>
    <t>SESENTA Y CUATRO MIL NOVECIENTOS NOVENTA Y NUEVE PESOS 0/100 M.N.</t>
  </si>
  <si>
    <t>71085</t>
  </si>
  <si>
    <t>Yee sanitaria reducida d=4"x2"</t>
  </si>
  <si>
    <t>Yee pvc-s reducida 4x2" - Pavco</t>
  </si>
  <si>
    <t>Limpiador pvc (¼)</t>
  </si>
  <si>
    <t>Soldadura pvc (¼) - Pavco</t>
  </si>
  <si>
    <t>VEINTE MIL SEISCIENTOS SESENTA Y CUATRO PESOS 0/100 M.N.</t>
  </si>
  <si>
    <t>71086</t>
  </si>
  <si>
    <t xml:space="preserve">Tuberia PVC sanitaria d=4" </t>
  </si>
  <si>
    <t>Tubo pvc-sanitaria 4" - Pavco</t>
  </si>
  <si>
    <t>Union pvc-s 4" - Pavco</t>
  </si>
  <si>
    <t>VEINTICUATRO MIL CUATROCIENTOS VEINTISIETE PESOS 0/100 M.N.</t>
  </si>
  <si>
    <t>71087</t>
  </si>
  <si>
    <t xml:space="preserve">Tuberia PVC sanitaria d=2" </t>
  </si>
  <si>
    <t>Tubo pvc-sanitaria 2" - Pavco</t>
  </si>
  <si>
    <t>Union pvc-s 2" - Pavco</t>
  </si>
  <si>
    <t>TRECE MIL CUARENTA Y CUATRO PESOS 0/100 M.N.</t>
  </si>
  <si>
    <t>71088</t>
  </si>
  <si>
    <t>Unión universal o maxirango R1 de d=4"</t>
  </si>
  <si>
    <t>Union universal galv 4" 100mm</t>
  </si>
  <si>
    <t>NOVENTA Y NUEVE MIL SEISCIENTOS CINCUENTA Y UN PESOS 0/100 M.N.</t>
  </si>
  <si>
    <t>71089</t>
  </si>
  <si>
    <t>Pasamuro de d=4", HF, JH extremo brida - liso; L=40 cm, Z=7.5cm</t>
  </si>
  <si>
    <t>Pasamuro 4" HF JH extremo brida-liso L=0.40m Z=7.5 cm</t>
  </si>
  <si>
    <t>DOSCIENTOS DOCE MIL CIENTO SETENTA Y UN PESOS 0/100 M.N.</t>
  </si>
  <si>
    <t>71090</t>
  </si>
  <si>
    <t>Válvula de compuerta de d=6"sello elástico en HF. JH vastago no ascendente (incluye caja tipo EPM)</t>
  </si>
  <si>
    <t>Valvula de compuerta elastica vastago NA 6" (150mm) - junta rapida</t>
  </si>
  <si>
    <t>Union pvc-uz 6" reparacion - Pavco</t>
  </si>
  <si>
    <t>Lubricante 500 gr</t>
  </si>
  <si>
    <t>UN MILLON CUATROCIENTOS OCHENTA Y CINCO MIL QUINIENTOS DOCE PESOS 0/100 M.N.</t>
  </si>
  <si>
    <t>71091</t>
  </si>
  <si>
    <t>Válvula tipo mariposa de d=4" cuerpo en hierro, disco en acero inoxidable (incluye brida en H.F)</t>
  </si>
  <si>
    <t>Valvula mariposa de 4" cuerpo en hierro y disco en acero inoxidable</t>
  </si>
  <si>
    <t>SETECIENTOS DIEZ MIL QUINIENTOS SESENTA Y DOS PESOS 0/100 M.N.</t>
  </si>
  <si>
    <t>71092</t>
  </si>
  <si>
    <t>Tee PVC sanitaria de d=6"</t>
  </si>
  <si>
    <t xml:space="preserve">Tee pvc-sanitaria 6" </t>
  </si>
  <si>
    <t>CIENTO DIEZ Y SEIS MIL CIENTO CINCUENTA Y SIETE PESOS 0/100 M.N.</t>
  </si>
  <si>
    <t>71093</t>
  </si>
  <si>
    <t xml:space="preserve">Codo pvc sanitario de 6', 90° 1/4 CxC </t>
  </si>
  <si>
    <t>Codo pvc-s 6 x 90 c x c</t>
  </si>
  <si>
    <t>OCHENTA Y SEIS MIL TRESCIENTOS UN PESOS 0/100 M.N.</t>
  </si>
  <si>
    <t>71094</t>
  </si>
  <si>
    <t>Adaptador limpieza de d=6"; incluye unión</t>
  </si>
  <si>
    <t>Adaptador pvc-s limpieza 6"</t>
  </si>
  <si>
    <t>SESENTA Y SIETE MIL DOSCIENTOS SETENTA Y DOS PESOS 0/100 M.N.</t>
  </si>
  <si>
    <t>70713</t>
  </si>
  <si>
    <t xml:space="preserve">Tapa para caja en lámina de alfajor de 0.70m x 1.05m y espesor de 6mm, incluye marco " L "de 1 x 1 x </t>
  </si>
  <si>
    <t>3/16" en hierro galvanizado, bisagras, ganchos, pintura anticorrosiva e intemperie dos capas y candado</t>
  </si>
  <si>
    <t>Tapa caja en lamina de alfajor 70x1.05 cm e=6mm. Incl marco en hg</t>
  </si>
  <si>
    <t>Pintura epoxica</t>
  </si>
  <si>
    <t>Candado seguridad</t>
  </si>
  <si>
    <t>CUATROCIENTOS VEINTIOCHO MIL OCHOCIENTOS SESENTA Y CUATRO PESOS 0/100 M.N.</t>
  </si>
  <si>
    <t>70714</t>
  </si>
  <si>
    <t xml:space="preserve">Tapa para caja en lámina de alfajor de 0.55m x 0.70m y espesor de 6mm, incluye marco " L "de   1 x 1 x </t>
  </si>
  <si>
    <t>Tapa caja en lamina de alfajor 55x70 cm e=6mm. Incl marco en hg</t>
  </si>
  <si>
    <t>DOSCIENTOS NOVENTA Y UN MIL SEISCIENTOS TREINTA Y CUATRO PESOS 0/100 M.N.</t>
  </si>
  <si>
    <t>70715</t>
  </si>
  <si>
    <t xml:space="preserve">Tapa para caja en lámina de alfajor de 0.70m x 0.70m y espesor de 6mm, incluye marco " L "de 1 x 1 x </t>
  </si>
  <si>
    <t>Tapa caja en lamina de alfajor 70x70 cm e=6mm. Incl marco en hg</t>
  </si>
  <si>
    <t>TRESCIENTOS TREINTA Y SIETE MIL SEISCIENTOS TREINTA Y CUATRO PESOS 0/100 M.N.</t>
  </si>
  <si>
    <t>70716</t>
  </si>
  <si>
    <t xml:space="preserve">Vertedero de salida en forma de " U " en fibra de vidrio de 0.20m  x 0.20m x0.30m y longitud útil L=1.30m </t>
  </si>
  <si>
    <t>con dobles de 0.10 y pernos tipo ancla de cuña A.I de 21/4"x 1/4"</t>
  </si>
  <si>
    <t xml:space="preserve">Vertedero de salida en "U" en fibra de vidrio de 0.20x0.20x0.30m L=1.30m </t>
  </si>
  <si>
    <t>con doblez de 0.10m</t>
  </si>
  <si>
    <t>Perno de anclaje de 2 1/4 x 1/4"</t>
  </si>
  <si>
    <t>CUATROCIENTOS DOCE MIL OCHOCIENTOS  PESOS 0/100 M.N.</t>
  </si>
  <si>
    <t>70718</t>
  </si>
  <si>
    <t xml:space="preserve">Pantalla distribuidora  de flujo en acero inoxidable en forma de "L" C 3/16" de 1.3m útil  x 0.30m con </t>
  </si>
  <si>
    <t>dobles de 0.10m y 48 orificios de d=1-1/2"; incluye pernos de anclaje en A.I de 2 1/4 " x 1/4"</t>
  </si>
  <si>
    <t xml:space="preserve">Pantalla en acero inox en "L" C3/16 de 1.30x0.30m con doblez de 0.10m y </t>
  </si>
  <si>
    <t>48 orificios de 1.5"</t>
  </si>
  <si>
    <t>SEISCIENTOS CUARENTA Y DOS MIL CUATROCIENTOS CINCUENTA Y UN PESOS 0/100 M.N.</t>
  </si>
  <si>
    <t>71501</t>
  </si>
  <si>
    <t xml:space="preserve">Tanque de almacenamiento  de 120m3 de Capacidad, en fibra de vidrio, incluye accesorios, regla, </t>
  </si>
  <si>
    <t>escalerilla y pasamanos</t>
  </si>
  <si>
    <t>Tanque de Almacenamiento</t>
  </si>
  <si>
    <t>CIENTO VEINTIDOS MILLONES CUATROCIENTOS NOVENTA Y SEIS MIL  PESOS 0/100 M.N.</t>
  </si>
  <si>
    <t>9.9</t>
  </si>
  <si>
    <t xml:space="preserve">Concreto de f'c=210 kg/cm² para columnas y vigas, incluye impermeabilizante  CONCREPLAST IM ó </t>
  </si>
  <si>
    <t>equivalente  y formaletería</t>
  </si>
  <si>
    <t xml:space="preserve">Impermeabilizante integral y reductor de agua para concreto (Eucon im 100 </t>
  </si>
  <si>
    <t>x garrafa de 20kg)</t>
  </si>
  <si>
    <t>Formaleta columna 30x30 cm</t>
  </si>
  <si>
    <t xml:space="preserve">Formaleta met columna (tapa) 0.30 x 2.40m </t>
  </si>
  <si>
    <t>Bisel formaleta esquinero</t>
  </si>
  <si>
    <t>Chapeta de tornillo ó cuña (alquiler)</t>
  </si>
  <si>
    <t>Taco metalico corto 1.80 - 2.80m</t>
  </si>
  <si>
    <t>CIENTO TREINTA Y CUATRO MIL NOVECIENTOS VEINTINUEVE PESOS 0/100 M.N.</t>
  </si>
  <si>
    <t>5073</t>
  </si>
  <si>
    <t>Cinta PVC para juntas de construcción e=15cm</t>
  </si>
  <si>
    <t>Cinta PVC para juntas de construcción; e=15 cm</t>
  </si>
  <si>
    <t>Cinta sika pvc O-22</t>
  </si>
  <si>
    <t>CUARENTA Y SIETE MIL SETECIENTOS SETENTA Y TRES PESOS 0/100 M.N.</t>
  </si>
  <si>
    <t>7133</t>
  </si>
  <si>
    <t>Estacion bombeo</t>
  </si>
  <si>
    <t xml:space="preserve">3 Bombas marca Goulds en acero inoxidable 316 estampado modelo SSH 2 </t>
  </si>
  <si>
    <t xml:space="preserve">x 2 ½ - 10, acople flexible a motor eléctrico de 50 caballos, 220 - 440 </t>
  </si>
  <si>
    <t xml:space="preserve">voltios, 3500 RPM, montados en base y acople </t>
  </si>
  <si>
    <t xml:space="preserve">Tablero arrancador con 2 variadores de velocidad para 50 caballos, todo  el </t>
  </si>
  <si>
    <t xml:space="preserve">sistema de protección BPS y transductores de presión en cofre metálico de </t>
  </si>
  <si>
    <t>acero inoxidable.</t>
  </si>
  <si>
    <t>Accesorios de interconexión para 3 bombas, con base metálica</t>
  </si>
  <si>
    <t xml:space="preserve">1 Tablero con transformador de 10 kw, tablero de protección y protección </t>
  </si>
  <si>
    <t>del transformador.</t>
  </si>
  <si>
    <t>Transporte Maritimo Sistema de Bombeo</t>
  </si>
  <si>
    <t>Transporte Terrestre Medellin-Barranquilla</t>
  </si>
  <si>
    <t>Transporte Interno Sistema de bombeo (Puerto-Campamento)</t>
  </si>
  <si>
    <t>Transporte interno Sistema de bombeo (Campamento-zona de Montaje)</t>
  </si>
  <si>
    <t>TRESCIENTOS VEINTIDOS MILLONES TRESCIENTOS CINCUENTA Y SIETE MIL TRESCIENTOS NOVENTA Y OCHO PESOS 0/100 M.N.</t>
  </si>
  <si>
    <t>14012</t>
  </si>
  <si>
    <t xml:space="preserve">Muro en adobe caravista de 9 x 14 x 29 ranurado por ambas caras lavado y con hidrófugo, incluye </t>
  </si>
  <si>
    <t>dovelas en las esquinas.</t>
  </si>
  <si>
    <t>Disco perimetro diamante</t>
  </si>
  <si>
    <t>Ladrillo catalan contemporaneo 10x15x30</t>
  </si>
  <si>
    <t>Cuadrilla Mampostería</t>
  </si>
  <si>
    <t>Oficial Mampostero</t>
  </si>
  <si>
    <t>Cortadora de ladrillo / disco y operador</t>
  </si>
  <si>
    <t>Operador equipo liviano</t>
  </si>
  <si>
    <t>Cortadora de ladrillo (sin disco) (alquiler)</t>
  </si>
  <si>
    <t>Mortero 1: 4 de pega.</t>
  </si>
  <si>
    <t>Transporte arena de pega</t>
  </si>
  <si>
    <t>Mortero Grouting 1:3</t>
  </si>
  <si>
    <t>Hidrofugo en fachadas.</t>
  </si>
  <si>
    <t>Hidrofugo</t>
  </si>
  <si>
    <t>Cuadrilla Impermeabilizaciones</t>
  </si>
  <si>
    <t>Lavada muro con acido.</t>
  </si>
  <si>
    <t>Oxalico</t>
  </si>
  <si>
    <t xml:space="preserve">Oxido nitrico </t>
  </si>
  <si>
    <t>galon</t>
  </si>
  <si>
    <t>Acido muriático</t>
  </si>
  <si>
    <t>Cuadrilla Aseo</t>
  </si>
  <si>
    <t>CIENTO TREINTA Y CUATRO MIL OCHOCIENTOS TRES PESOS 0/100 M.N.</t>
  </si>
  <si>
    <t>19035</t>
  </si>
  <si>
    <t>Puerta metálica de 2,0m x 1,1m, incluye marco, bisagras y chapa gato</t>
  </si>
  <si>
    <t>Puerta met lamina C20 110x210. Incl marco y cerradura</t>
  </si>
  <si>
    <t>Cuadrilla Cerrajería</t>
  </si>
  <si>
    <t>Oficial Cerrajero</t>
  </si>
  <si>
    <t>Esmalte sintético en puertas metálicas</t>
  </si>
  <si>
    <t>Pintura base aceite pintulux blanco</t>
  </si>
  <si>
    <t xml:space="preserve">Disolvente (thinner) </t>
  </si>
  <si>
    <t>Cuadrilla Pintura</t>
  </si>
  <si>
    <t>CUATROCIENTOS SETENTA Y SIETE MIL DOSCIENTOS OCHENTA Y TRES PESOS 0/100 M.N.</t>
  </si>
  <si>
    <t>19036</t>
  </si>
  <si>
    <t>Puerta metálica de 2,0m x 0,80m, incluye marco, bisagras y chapa gato</t>
  </si>
  <si>
    <t>Puerta met lamina C20 80x210</t>
  </si>
  <si>
    <t>CUATROCIENTOS SESENTA Y CINCO MIL TRESCIENTOS TREINTA Y CUATRO PESOS 0/100 M.N.</t>
  </si>
  <si>
    <t>19051</t>
  </si>
  <si>
    <t xml:space="preserve">Ventana en Aluminio anonizado, tipo corrediza, incluye vidrio claro3mm, mas alfajia a medio muro + 2cm </t>
  </si>
  <si>
    <t>de sello perimetral</t>
  </si>
  <si>
    <t xml:space="preserve">Ventana en alminio anodizado, tipo corrediza, incluye vidrio claro 3mm, </t>
  </si>
  <si>
    <t>alfajia a medio muro + 2 cm de sello</t>
  </si>
  <si>
    <t>CIENTO OCHENTA Y CUATRO MIL OCHOCIENTOS  PESOS 0/100 M.N.</t>
  </si>
  <si>
    <t>19091</t>
  </si>
  <si>
    <t>Mesón en acero inoxidable, incluye lavaplatos, grifos y cajoneras</t>
  </si>
  <si>
    <t>Meson acero inox a=60/ pozuelo</t>
  </si>
  <si>
    <t>Griferia lavaplatos.</t>
  </si>
  <si>
    <t>Griferia Lavaplatos Mezclador Galaxia - Grival</t>
  </si>
  <si>
    <t>Abasto cromado gricol ½"</t>
  </si>
  <si>
    <t>Canastilla lavaplatos 4" cromo - Grival</t>
  </si>
  <si>
    <t>Sifon en p - pavco</t>
  </si>
  <si>
    <t>Silicona por 300mm</t>
  </si>
  <si>
    <t>UN MILLON TRESCIENTOS SETENTA Y SEIS MIL SEISCIENTOS OCHENTA Y NUEVE PESOS 0/100 M.N.</t>
  </si>
  <si>
    <t>210111</t>
  </si>
  <si>
    <t>Tubo pvc-p ½"</t>
  </si>
  <si>
    <t>Tubo pvc rde 9  de ½" - Pavco</t>
  </si>
  <si>
    <t>Union pvc-p ½" - Pavco</t>
  </si>
  <si>
    <t>Codo pvc-p ½ x 90</t>
  </si>
  <si>
    <t>Tee pvc-p ½ - Pavco</t>
  </si>
  <si>
    <t>DIEZ MIL CIENTO NOVENTA Y SIETE PESOS 0/100 M.N.</t>
  </si>
  <si>
    <t>210121</t>
  </si>
  <si>
    <t xml:space="preserve">Punto de agua fria o caliente, elaborado en PVC de 1/2", terminal en cobre + camara de aire en 1/2", </t>
  </si>
  <si>
    <t>incluye 3ml de tuberia, pagado por unidad.</t>
  </si>
  <si>
    <t>Codo pvc-p ½ x 45</t>
  </si>
  <si>
    <t>Adapt pvc-p macho ½"</t>
  </si>
  <si>
    <t>Tubo cobre rig TK ½"</t>
  </si>
  <si>
    <t>Tee cobre 1/2"</t>
  </si>
  <si>
    <t>Adaptador cobre hembra ½"</t>
  </si>
  <si>
    <t>Adaptador cobre macho ½"</t>
  </si>
  <si>
    <t>Tapon cobre soldado 1/2" - Pavco</t>
  </si>
  <si>
    <t>Pasta fundente 40-60</t>
  </si>
  <si>
    <t>Soldadura estaño CU 40-60</t>
  </si>
  <si>
    <t>SESENTA Y TRES MIL SEISCIENTOS NOVENTA PESOS 0/100 M.N.</t>
  </si>
  <si>
    <t>210141</t>
  </si>
  <si>
    <t>Griferia para lavamanos</t>
  </si>
  <si>
    <t>Griferia economizadora para lavamanos</t>
  </si>
  <si>
    <t>TREINTA Y SIETE MIL SETECIENTOS CUARENTA Y NUEVE PESOS 0/100 M.N.</t>
  </si>
  <si>
    <t>210411</t>
  </si>
  <si>
    <t>Punto de desague, con un diametro de 2", elaborado en PVC, pagado por unidad.</t>
  </si>
  <si>
    <t>Codo pvc-s 2 x 90 c x c</t>
  </si>
  <si>
    <t>Codo pvc-s 2 x 45 c x c</t>
  </si>
  <si>
    <t>Buje pvc-sanit soldado 2 x 1½</t>
  </si>
  <si>
    <t>Yee pvc-s 2" - Pavco</t>
  </si>
  <si>
    <t>Sifon pvc-s con tapón 2" - pavco</t>
  </si>
  <si>
    <t>Tapon pvc-s de prueba 2" - Pavco</t>
  </si>
  <si>
    <t>Adapt sifon en p pvc 1½"</t>
  </si>
  <si>
    <t>Yee pvc-s doble 2" - Pavco</t>
  </si>
  <si>
    <t>SESENTA Y UN MIL DOSCIENTOS SETENTA Y CINCO PESOS 0/100 M.N.</t>
  </si>
  <si>
    <t>210412</t>
  </si>
  <si>
    <t>Punto de desague, con un diametro de 4 ", elaborado en PVC, pagado por unidad.</t>
  </si>
  <si>
    <t>Tapon pvc-s de prueba 4" - Pavco</t>
  </si>
  <si>
    <t>Codo pvc-s 4 x 90 c x c</t>
  </si>
  <si>
    <t>OCHENTA Y CUATRO MIL NOVECIENTOS NOVENTA Y SEIS PESOS 0/100 M.N.</t>
  </si>
  <si>
    <t>210431</t>
  </si>
  <si>
    <t>Tuberia pvc sanitaria de 4"</t>
  </si>
  <si>
    <t>VEINTISEIS MIL SEISCIENTOS VEINTISIETE PESOS 0/100 M.N.</t>
  </si>
  <si>
    <t>210432</t>
  </si>
  <si>
    <t>Tuberia pvc sanitaria de 2"</t>
  </si>
  <si>
    <t>VEINTIUN MIL CIENTO VEINTISEIS PESOS 0/100 M.N.</t>
  </si>
  <si>
    <t>210486</t>
  </si>
  <si>
    <t>Inodoro tanque de 6 litros clase económico, incluye abasto grival</t>
  </si>
  <si>
    <t>Sanitario Distincion blanco - Corona</t>
  </si>
  <si>
    <t>Cemento blanco (40 Kg)</t>
  </si>
  <si>
    <t>CUATROCIENTOS CINCUENTA Y SIETE MIL CIENTO OCHENTA Y NUEVE PESOS 0/100 M.N.</t>
  </si>
  <si>
    <t>210487</t>
  </si>
  <si>
    <t>Lavamanos clase económico, incluye abasto grival</t>
  </si>
  <si>
    <t>Lavamanos de colgar Verona blanco - Corona</t>
  </si>
  <si>
    <t>Griferia lavamanos</t>
  </si>
  <si>
    <t>Griferia lavamanos prisma 8" cromo - Grival</t>
  </si>
  <si>
    <t>Accesorios para su instalacion</t>
  </si>
  <si>
    <t>TRESCIENTOS CINCUENTA Y NUEVE MIL TRESCIENTOS CUARENTA Y NUEVE PESOS 0/100 M.N.</t>
  </si>
  <si>
    <t>50319</t>
  </si>
  <si>
    <t>Concreto f'c = 210 Kg/cm² para losa soporte de la planta (incluye refuerzo)</t>
  </si>
  <si>
    <t>Telera de 0.90x1.35</t>
  </si>
  <si>
    <t xml:space="preserve">Sika 1 impermeabilizante integral (20 kg) </t>
  </si>
  <si>
    <t>Tabla madera comun</t>
  </si>
  <si>
    <t>Telera madera 1.35 x 0.45m</t>
  </si>
  <si>
    <t>UN MILLON CIENTO TREINTA Y OCHO MIL SESENTA Y CINCO PESOS 0/100 M.N.</t>
  </si>
  <si>
    <t>7141</t>
  </si>
  <si>
    <t>Suministro, transporte  e instalacion de planta de compacta de agua potable</t>
  </si>
  <si>
    <t>Planta de potabilizacion</t>
  </si>
  <si>
    <t>Bandejas de Aireacion</t>
  </si>
  <si>
    <t xml:space="preserve">Tanque de 500 lt, para cloro y sulfato de aluminio, valvula y tuberia de </t>
  </si>
  <si>
    <t>conexion de unidades</t>
  </si>
  <si>
    <t>Obra civil planta</t>
  </si>
  <si>
    <t>Quimico para un ms</t>
  </si>
  <si>
    <t>Transporte de planta</t>
  </si>
  <si>
    <t>DOSCIENTOS NUEVE MILLONES SEISCIENTOS NOVENTA Y DOS MIL CIENTO SESENTA Y NUEVE PESOS 0/100 M.N.</t>
  </si>
  <si>
    <t>3.7</t>
  </si>
  <si>
    <t>3.7.1</t>
  </si>
  <si>
    <t>INSTALACIÓN TUBERÍA EN PVC</t>
  </si>
  <si>
    <t>INSTALACIÓN ACCESORIOS EN HIERRO FUNDIDO (HF)</t>
  </si>
  <si>
    <t>INSTALACIÓN PASAMUROS EN HIERRO FUNDIDO (HF)</t>
  </si>
  <si>
    <t>1.1</t>
  </si>
  <si>
    <t>1.2</t>
  </si>
  <si>
    <t>2.2</t>
  </si>
  <si>
    <t>2.4</t>
  </si>
  <si>
    <t>3.2</t>
  </si>
  <si>
    <t>CONCRETOS. MORTEROS. ACERO DE REFUERZO Y ADITIVOS</t>
  </si>
  <si>
    <t>4.2</t>
  </si>
  <si>
    <t>4.3</t>
  </si>
  <si>
    <t>3.7.1.1</t>
  </si>
  <si>
    <t>INSTALACIÓN NIPLES EN HIERRO DÚCTIL</t>
  </si>
  <si>
    <t>3.3.2.1</t>
  </si>
  <si>
    <t>INSTALACIÓN NIPLE HD 2" A 4"(150MM)</t>
  </si>
  <si>
    <t>7.13</t>
  </si>
  <si>
    <t>7.14</t>
  </si>
  <si>
    <t>4.4</t>
  </si>
  <si>
    <t>7.15</t>
  </si>
  <si>
    <t>Pasamuro HF de 6" EBXEB L= 0,00 a 1,00 m</t>
  </si>
  <si>
    <t>7.1.1</t>
  </si>
  <si>
    <t>4.6</t>
  </si>
  <si>
    <t>4.6.1.1</t>
  </si>
  <si>
    <t>CODOS 90° BRIDADO</t>
  </si>
  <si>
    <t>UNIONES HD DE MONTAJE AUTOPORTANTE</t>
  </si>
  <si>
    <t>TEE HD</t>
  </si>
  <si>
    <t>TEE HD BRIDADA</t>
  </si>
  <si>
    <t>4.7</t>
  </si>
  <si>
    <t>ACOPLE UNIVERSAL HD</t>
  </si>
  <si>
    <t>MACROMEDIDOR</t>
  </si>
  <si>
    <t>6.6</t>
  </si>
  <si>
    <t>6.7</t>
  </si>
  <si>
    <t>6.7.1</t>
  </si>
  <si>
    <t>4.1.2</t>
  </si>
  <si>
    <t>4.5</t>
  </si>
  <si>
    <t>6.6.1.3</t>
  </si>
  <si>
    <t>MACROMEDIDOR TIPO WOLTMAN 6"</t>
  </si>
  <si>
    <t xml:space="preserve">Válvula de compuerta de vástago no ascendente 3" (75 mm) Bridada </t>
  </si>
  <si>
    <t xml:space="preserve">Válvula de compuerta de vástago no ascendente 6" (150 mm) Bridada </t>
  </si>
  <si>
    <t>5.1.4</t>
  </si>
  <si>
    <t>4.2.1.3</t>
  </si>
  <si>
    <t xml:space="preserve">CONCRETO ESTRUCTURAL RESIST. 28.0 MPA (280KG/CM2) </t>
  </si>
  <si>
    <t>Niples en HD 6" (150 mm) EB x EB L=1,00 a 2,00 m</t>
  </si>
  <si>
    <t>Unión HD de montaje autoportante de 6"</t>
  </si>
  <si>
    <t>Acople Universal 6"</t>
  </si>
  <si>
    <t>DUCTOS DE VENTILACIÓN 3"</t>
  </si>
  <si>
    <t>3.8.2</t>
  </si>
  <si>
    <t>3.8.2.1</t>
  </si>
  <si>
    <t>4.1.3</t>
  </si>
  <si>
    <r>
      <t>M</t>
    </r>
    <r>
      <rPr>
        <vertAlign val="superscript"/>
        <sz val="10"/>
        <color theme="1"/>
        <rFont val="Calibri"/>
        <family val="2"/>
        <scheme val="minor"/>
      </rPr>
      <t>3</t>
    </r>
  </si>
  <si>
    <t>TOTAL EXCAVACIONES Y DEMOLICIONES</t>
  </si>
  <si>
    <r>
      <t>M</t>
    </r>
    <r>
      <rPr>
        <vertAlign val="superscript"/>
        <sz val="10"/>
        <color indexed="8"/>
        <rFont val="Calibri"/>
        <family val="2"/>
      </rPr>
      <t>3</t>
    </r>
  </si>
  <si>
    <t>TOTAL ELEMENTOS COMPLEMENTARIOS</t>
  </si>
  <si>
    <t>7.18</t>
  </si>
  <si>
    <t>7.19</t>
  </si>
  <si>
    <t>M²</t>
  </si>
  <si>
    <t>Tee HD 150 mm x 150 mm EB</t>
  </si>
  <si>
    <t>Codos 90° 6" Br x Br</t>
  </si>
  <si>
    <t>4.6.1.1.3</t>
  </si>
  <si>
    <t>4.2.1.4</t>
  </si>
  <si>
    <t>4.5.4</t>
  </si>
  <si>
    <t>4.7.3</t>
  </si>
  <si>
    <t>8.1.2</t>
  </si>
  <si>
    <t>m³</t>
  </si>
  <si>
    <t>8.1.3</t>
  </si>
  <si>
    <t>INSTALACIÓN PASAMUROS HF 2" A 6"(150MM)</t>
  </si>
  <si>
    <t>CODOS PEAD</t>
  </si>
  <si>
    <t>TEE PEAD</t>
  </si>
  <si>
    <t>Codo PEAD 22.5° DN 150 PN 16</t>
  </si>
  <si>
    <t>Codo PEAD 45° DN 150 PN 16</t>
  </si>
  <si>
    <t>Codo PEAD 90° DN 150 PN 16</t>
  </si>
  <si>
    <t>Tee PEAD DN 150 PN 16</t>
  </si>
  <si>
    <t>3.5.1.2B</t>
  </si>
  <si>
    <t>CERRAMIENTO TANQUE DE ALMACENAMIENTO LLOREDA</t>
  </si>
  <si>
    <r>
      <t>M</t>
    </r>
    <r>
      <rPr>
        <vertAlign val="superscript"/>
        <sz val="12"/>
        <color theme="1"/>
        <rFont val="Calibri"/>
        <family val="2"/>
        <scheme val="minor"/>
      </rPr>
      <t>3</t>
    </r>
  </si>
  <si>
    <t>RELLENO CON MATERIAL LOCAL LAVADO</t>
  </si>
  <si>
    <t>OBRAS DE PROTECCIÓN DEL EMBALSE</t>
  </si>
  <si>
    <t>PRESUPUESTO OBRAS COMPLEMENTARIAS ACUEDUCTO</t>
  </si>
  <si>
    <t>Niples en HD 6" (150 mm) EB x EB L=0,00 a 1,00 m</t>
  </si>
  <si>
    <t>Niples en HD 6" (150 mm) EB x EB L=2,00 a 3,00 m</t>
  </si>
  <si>
    <t>4.1.4</t>
  </si>
  <si>
    <t>4.1.7</t>
  </si>
  <si>
    <t>Niples en HD 6" (150 mm) EB x EB L=5,00 a 6,00 m</t>
  </si>
  <si>
    <t>3.1.2</t>
  </si>
  <si>
    <t>3.3.1.4</t>
  </si>
  <si>
    <t>Via terciaria K0+000 a K0+920 con Carreteable  K0+920 a K1+158</t>
  </si>
  <si>
    <t>VR TOTAL</t>
  </si>
  <si>
    <t>3.10.3</t>
  </si>
  <si>
    <r>
      <t>M</t>
    </r>
    <r>
      <rPr>
        <vertAlign val="superscript"/>
        <sz val="12"/>
        <color theme="1"/>
        <rFont val="Calibri"/>
        <family val="2"/>
        <scheme val="minor"/>
      </rPr>
      <t>2</t>
    </r>
  </si>
  <si>
    <t>CONCRETO CON PIEDRA PEGADA</t>
  </si>
  <si>
    <t>2.4.4.A</t>
  </si>
  <si>
    <t>RELLENO DE GAVIONES CON LLANTAS RECICLADAS</t>
  </si>
  <si>
    <t>2.4.6.2</t>
  </si>
  <si>
    <t>ÍTEM</t>
  </si>
  <si>
    <t>TOTAL EXCAVACIONES DEMOLICIONES ENTIBADOS Y RELLENOS</t>
  </si>
  <si>
    <t>TOTAL COSTOS INDIRECTOS</t>
  </si>
  <si>
    <t>VÍA TERCIARIA K0+000 A K0+920 CON CARRETEABLE K0+920 a K1+158</t>
  </si>
  <si>
    <t>VÍA TERCIARIA K0+920 A K1+865.52</t>
  </si>
  <si>
    <t>TOTAL TUBERIA</t>
  </si>
  <si>
    <t>7.23</t>
  </si>
  <si>
    <t>4.4.2</t>
  </si>
  <si>
    <t>SUMINISTRO DE TUBERÍA PEAD</t>
  </si>
  <si>
    <t>Tubería PEAD DN 160 SN 5000 PN 16</t>
  </si>
  <si>
    <t>VÁLVULAS</t>
  </si>
  <si>
    <t>Válvula ventosa (Cámara Doble) Acción Múltiple 6" Brida</t>
  </si>
  <si>
    <t>INSTALACIÓN TUBERÍA EN PEAD</t>
  </si>
  <si>
    <t>INSTALACIÓN TUBERÍA EN PEAD DE 160MM</t>
  </si>
  <si>
    <t>INSTALACIÓN VÁLVULA TIPO VENTOSA DE TRIPLE ACCIÓN DE 3" A 4"</t>
  </si>
  <si>
    <t>MURO EN MAMPOSTERÍA</t>
  </si>
  <si>
    <t>INSTALACIÓN MACROMEDIDOR ULTRASÓNICO</t>
  </si>
  <si>
    <t>INSTALACIÓN TUBERÍA PVC 4"(100MM)</t>
  </si>
  <si>
    <t>CÁMARA DE INSPECCIÓN Y ACCESO NOVACAM 1000 H=1.5m TEE 200mm</t>
  </si>
  <si>
    <t>SEÑALES INFORMATIVAS PREVENTIVAS Y/O REGLAMENTARIAS MÓVILES</t>
  </si>
  <si>
    <t>INSTALACIÓN TUBERÍA PVC 8"(200MM)</t>
  </si>
  <si>
    <t>GAVIÓN 3x1x1 INVIAS</t>
  </si>
  <si>
    <t>GAVIÓN 4x1x1 INVIAS</t>
  </si>
  <si>
    <t>Válvula ventosa (cámara triple) 3" Brida</t>
  </si>
  <si>
    <t>6.3.1</t>
  </si>
  <si>
    <t>6.7.2</t>
  </si>
  <si>
    <t>SUMINISTRO E INSTALACIÓN TAPA POZO INSP. Ø0,80 SIN LLAVE DE SEGURIDAD</t>
  </si>
  <si>
    <t>SUMINISTRO E INSTALACIÓN TAPA POZO INSP. Ø0,60 SIN LLAVE DE SEGURIDAD</t>
  </si>
  <si>
    <t>Suministro e Instalación Geotextil</t>
  </si>
  <si>
    <t>CODOS 22,5° BRIDADO</t>
  </si>
  <si>
    <t>4.6.1.2</t>
  </si>
  <si>
    <t>4.6.1.2.1</t>
  </si>
  <si>
    <t>Codos 22,5° 6" Br x Br</t>
  </si>
  <si>
    <t>7.21</t>
  </si>
  <si>
    <t>EXCAVACIONES A MANO EN TIERRA EN SECO DE 0 A 2 M DE PROFUNDIDAD</t>
  </si>
  <si>
    <t>FASE I</t>
  </si>
  <si>
    <t>TOTAL COSTOS TOTALES DEL PROYECTO (OBRA)</t>
  </si>
  <si>
    <t xml:space="preserve">AIU OBRA CIVIL </t>
  </si>
  <si>
    <t>TANQUE EN ACERO PERNADO CON VIDRIO FUSIONADO (VFA) (DOS MÓDULOS C/U 405 M3)</t>
  </si>
  <si>
    <t xml:space="preserve"> TANQUE EN ACERO PERNADO CON VIDRIO FUSIONADO (VFA) (DOS MODULOS 405M3 C/U)</t>
  </si>
  <si>
    <t>GL</t>
  </si>
  <si>
    <t>MANEJO DE TRAFICO</t>
  </si>
  <si>
    <r>
      <t>M</t>
    </r>
    <r>
      <rPr>
        <vertAlign val="superscript"/>
        <sz val="12"/>
        <rFont val="Calibri"/>
        <family val="2"/>
        <scheme val="minor"/>
      </rPr>
      <t>3</t>
    </r>
  </si>
  <si>
    <r>
      <t>M</t>
    </r>
    <r>
      <rPr>
        <vertAlign val="superscript"/>
        <sz val="12"/>
        <rFont val="Calibri"/>
        <family val="2"/>
        <scheme val="minor"/>
      </rPr>
      <t>2</t>
    </r>
  </si>
  <si>
    <t>TUBERIA DE DRENAJE</t>
  </si>
  <si>
    <t xml:space="preserve">Tubería de drenaje Corrugada 100 mm </t>
  </si>
  <si>
    <t xml:space="preserve">TUBERIA NOVAFORT 4" (110MM) </t>
  </si>
  <si>
    <t>7.1.1.1</t>
  </si>
  <si>
    <t>SUMINISTRO DE TUBERÍA ALCANT. NOVAFORT</t>
  </si>
  <si>
    <t>SUMINISTRO E INSTALACION MALLA DE CERRAMIENTO ESLABONADA GALVANIZADA  H= 2M EN MODULO DE 3M</t>
  </si>
  <si>
    <t xml:space="preserve">SUMINISTRO A INSTALACION PUERTA PARA CERRAMIENTO EN MALLA ESLABONADA GALVANIZADA DE H=2.00 M </t>
  </si>
  <si>
    <t xml:space="preserve">EXCAVACIÓN  CON MAQUINA A CUALQUIER PROFUNDIDAD </t>
  </si>
  <si>
    <t xml:space="preserve"> RETIRO, CARGUE, TRANSPORTE Y DESCARGUE DE SOBRANTES CON TARABITA, TRACCION ANIMAL Y/O VOLQUETA</t>
  </si>
  <si>
    <t>4.1.1.1</t>
  </si>
  <si>
    <t>TOTAL CONCRETOS</t>
  </si>
  <si>
    <t>INSTALACIÓN  MACROMEDIDOR ULTRASÓNICO</t>
  </si>
  <si>
    <t xml:space="preserve">MACROMEDIDOR </t>
  </si>
  <si>
    <t>ADMINISTRACIÓN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</si>
</sst>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_€_-;\-* #,##0.00\ _€_-;_-* &quot;-&quot;??\ _€_-;_-@_-"/>
    <numFmt numFmtId="168" formatCode="0.0"/>
    <numFmt numFmtId="169" formatCode="\$#,##0\ ;\(\$#,##0\)"/>
    <numFmt numFmtId="170" formatCode="#."/>
    <numFmt numFmtId="171" formatCode="_ [$€-2]\ * #,##0.00_ ;_ [$€-2]\ * \-#,##0.00_ ;_ [$€-2]\ * &quot;-&quot;??_ "/>
    <numFmt numFmtId="172" formatCode="#.00"/>
    <numFmt numFmtId="173" formatCode="&quot;$&quot;\ #,##0"/>
    <numFmt numFmtId="174" formatCode="#,##0.0"/>
    <numFmt numFmtId="175" formatCode="_-&quot;$&quot;* #,##0_-;\-&quot;$&quot;* #,##0_-;_-&quot;$&quot;* &quot;-&quot;??_-;_-@_-"/>
    <numFmt numFmtId="176" formatCode="_(&quot;$&quot;* #,##0.00_);_(&quot;$&quot;* \(#,##0.00\);_(&quot;$&quot;* &quot;-&quot;??_);_(@_)"/>
    <numFmt numFmtId="177" formatCode="&quot;$&quot;#.00"/>
    <numFmt numFmtId="178" formatCode="0.00_)"/>
    <numFmt numFmtId="179" formatCode="#,##0.00000"/>
    <numFmt numFmtId="180" formatCode="_ &quot;$&quot;\ * #,##0.00_ ;_ &quot;$&quot;\ * \-#,##0.00_ ;_ &quot;$&quot;\ * &quot;-&quot;??_ ;_ @_ "/>
    <numFmt numFmtId="181" formatCode="_(&quot;$&quot;\ * #,##0_);_(&quot;$&quot;\ * \(#,##0\);_(&quot;$&quot;\ * &quot;-&quot;??_);_(@_)"/>
    <numFmt numFmtId="182" formatCode="_(* #,##0.0_);_(* \(#,##0.0\);_(* &quot;-&quot;??_);_(@_)"/>
    <numFmt numFmtId="186" formatCode="###,###,##0.00000"/>
    <numFmt numFmtId="187" formatCode="_(* &quot;$&quot;\ #,##0."/>
    <numFmt numFmtId="188" formatCode="###,###,##0.&quot;DC&quot;"/>
    <numFmt numFmtId="189" formatCode="&quot;%&quot;\ ##0.00"/>
    <numFmt numFmtId="190" formatCode="_(* &quot;$&quot;\ #,##0.00_)"/>
    <numFmt numFmtId="191" formatCode="_(* &quot;$&quot;\ #,##0.00000."/>
    <numFmt numFmtId="198" formatCode="_-* #,##0.00\ &quot;€&quot;_-;\-* #,##0.00\ &quot;€&quot;_-;_-* &quot;-&quot;??\ &quot;€&quot;_-;_-@_-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6100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theme="3"/>
      <name val="arial"/>
      <family val="2"/>
    </font>
    <font>
      <sz val="9"/>
      <color rgb="FF3F3F7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sz val="11"/>
      <color indexed="8"/>
      <name val="Calibri"/>
      <family val="2"/>
    </font>
    <font>
      <b/>
      <sz val="9"/>
      <color rgb="FF3F3F3F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indexed="8"/>
      <name val="Calibri"/>
      <family val="2"/>
    </font>
    <font>
      <vertAlign val="superscript"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rgb="FFFF0000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309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1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9" fillId="2" borderId="0" applyNumberFormat="0" applyBorder="0" applyAlignment="0" applyProtection="0"/>
    <xf numFmtId="0" fontId="10" fillId="6" borderId="4" applyNumberFormat="0" applyAlignment="0" applyProtection="0"/>
    <xf numFmtId="0" fontId="11" fillId="7" borderId="7" applyNumberFormat="0" applyAlignment="0" applyProtection="0"/>
    <xf numFmtId="0" fontId="12" fillId="0" borderId="6" applyNumberFormat="0" applyFill="0" applyAlignment="0" applyProtection="0"/>
    <xf numFmtId="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0" borderId="0">
      <protection locked="0"/>
    </xf>
    <xf numFmtId="170" fontId="15" fillId="0" borderId="0">
      <protection locked="0"/>
    </xf>
    <xf numFmtId="170" fontId="15" fillId="0" borderId="0">
      <protection locked="0"/>
    </xf>
    <xf numFmtId="0" fontId="16" fillId="0" borderId="0" applyNumberFormat="0" applyFill="0" applyBorder="0" applyAlignment="0" applyProtection="0"/>
    <xf numFmtId="0" fontId="8" fillId="9" borderId="0" applyNumberFormat="0" applyBorder="0" applyAlignment="0" applyProtection="0"/>
    <xf numFmtId="0" fontId="6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6" fillId="25" borderId="0" applyNumberFormat="0" applyBorder="0" applyAlignment="0" applyProtection="0"/>
    <xf numFmtId="0" fontId="8" fillId="29" borderId="0" applyNumberFormat="0" applyBorder="0" applyAlignment="0" applyProtection="0"/>
    <xf numFmtId="0" fontId="17" fillId="5" borderId="4" applyNumberFormat="0" applyAlignment="0" applyProtection="0"/>
    <xf numFmtId="171" fontId="13" fillId="0" borderId="0" applyFont="0" applyFill="0" applyBorder="0" applyAlignment="0" applyProtection="0"/>
    <xf numFmtId="172" fontId="14" fillId="0" borderId="0">
      <protection locked="0"/>
    </xf>
    <xf numFmtId="4" fontId="14" fillId="0" borderId="0">
      <protection locked="0"/>
    </xf>
    <xf numFmtId="2" fontId="1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" fillId="3" borderId="0" applyNumberFormat="0" applyBorder="0" applyAlignment="0" applyProtection="0"/>
    <xf numFmtId="166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8" fontId="13" fillId="0" borderId="0" applyFont="0" applyFill="0" applyProtection="0"/>
    <xf numFmtId="165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2" fontId="13" fillId="0" borderId="0" applyFont="0" applyFill="0" applyProtection="0"/>
    <xf numFmtId="177" fontId="14" fillId="0" borderId="0">
      <protection locked="0"/>
    </xf>
    <xf numFmtId="0" fontId="21" fillId="4" borderId="0" applyNumberFormat="0" applyBorder="0" applyAlignment="0" applyProtection="0"/>
    <xf numFmtId="0" fontId="3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178" fontId="22" fillId="0" borderId="0"/>
    <xf numFmtId="178" fontId="22" fillId="0" borderId="0"/>
    <xf numFmtId="178" fontId="22" fillId="0" borderId="0"/>
    <xf numFmtId="178" fontId="22" fillId="0" borderId="0"/>
    <xf numFmtId="0" fontId="22" fillId="0" borderId="0"/>
    <xf numFmtId="0" fontId="13" fillId="0" borderId="0" applyNumberFormat="0" applyFont="0" applyFill="0" applyBorder="0" applyAlignment="0" applyProtection="0">
      <alignment vertical="top"/>
    </xf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" fillId="0" borderId="0"/>
    <xf numFmtId="0" fontId="22" fillId="0" borderId="0"/>
    <xf numFmtId="179" fontId="1" fillId="0" borderId="0"/>
    <xf numFmtId="18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" fillId="0" borderId="0"/>
    <xf numFmtId="0" fontId="23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13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4" fillId="0" borderId="0"/>
    <xf numFmtId="0" fontId="13" fillId="0" borderId="0"/>
    <xf numFmtId="0" fontId="1" fillId="0" borderId="0"/>
    <xf numFmtId="178" fontId="22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8" borderId="8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5" fillId="6" borderId="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16" fillId="0" borderId="3" applyNumberFormat="0" applyFill="0" applyAlignment="0" applyProtection="0"/>
    <xf numFmtId="0" fontId="30" fillId="0" borderId="9" applyNumberFormat="0" applyFill="0" applyAlignment="0" applyProtection="0"/>
    <xf numFmtId="9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21">
    <xf numFmtId="0" fontId="0" fillId="0" borderId="0" xfId="0"/>
    <xf numFmtId="0" fontId="32" fillId="0" borderId="35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34" borderId="42" xfId="0" applyFont="1" applyFill="1" applyBorder="1" applyAlignment="1">
      <alignment horizontal="center" vertical="center"/>
    </xf>
    <xf numFmtId="0" fontId="33" fillId="0" borderId="25" xfId="0" applyFont="1" applyBorder="1" applyAlignment="1">
      <alignment vertic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8" fillId="0" borderId="0" xfId="0" applyFont="1"/>
    <xf numFmtId="0" fontId="38" fillId="0" borderId="0" xfId="0" applyFont="1" applyFill="1" applyAlignment="1">
      <alignment vertical="center" wrapText="1"/>
    </xf>
    <xf numFmtId="0" fontId="38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vertical="center"/>
    </xf>
    <xf numFmtId="164" fontId="38" fillId="0" borderId="0" xfId="0" applyNumberFormat="1" applyFont="1" applyFill="1" applyAlignment="1">
      <alignment vertical="center"/>
    </xf>
    <xf numFmtId="0" fontId="38" fillId="0" borderId="0" xfId="0" applyFont="1" applyFill="1" applyBorder="1" applyAlignment="1">
      <alignment horizontal="right" vertical="center"/>
    </xf>
    <xf numFmtId="0" fontId="38" fillId="35" borderId="0" xfId="0" applyFont="1" applyFill="1" applyAlignment="1">
      <alignment vertical="center" wrapText="1"/>
    </xf>
    <xf numFmtId="0" fontId="38" fillId="0" borderId="0" xfId="0" applyFont="1" applyAlignment="1">
      <alignment horizontal="center" vertical="center"/>
    </xf>
    <xf numFmtId="164" fontId="38" fillId="0" borderId="0" xfId="0" applyNumberFormat="1" applyFont="1" applyAlignment="1">
      <alignment vertical="center"/>
    </xf>
    <xf numFmtId="182" fontId="38" fillId="0" borderId="0" xfId="1" applyNumberFormat="1" applyFont="1" applyAlignment="1">
      <alignment vertical="center"/>
    </xf>
    <xf numFmtId="0" fontId="0" fillId="0" borderId="0" xfId="0" applyAlignment="1">
      <alignment horizontal="left"/>
    </xf>
    <xf numFmtId="0" fontId="37" fillId="0" borderId="0" xfId="110" applyFont="1" applyFill="1" applyBorder="1" applyAlignment="1">
      <alignment horizontal="centerContinuous" vertical="justify"/>
    </xf>
    <xf numFmtId="0" fontId="38" fillId="0" borderId="0" xfId="110" applyFont="1" applyBorder="1" applyAlignment="1">
      <alignment horizontal="justify" vertical="justify"/>
    </xf>
    <xf numFmtId="0" fontId="38" fillId="0" borderId="0" xfId="110" applyFont="1"/>
    <xf numFmtId="0" fontId="37" fillId="0" borderId="0" xfId="110" applyNumberFormat="1" applyFont="1" applyFill="1" applyBorder="1" applyAlignment="1" applyProtection="1">
      <alignment horizontal="centerContinuous" vertical="justify"/>
    </xf>
    <xf numFmtId="0" fontId="38" fillId="0" borderId="0" xfId="110" applyNumberFormat="1" applyFont="1" applyFill="1" applyBorder="1" applyAlignment="1" applyProtection="1">
      <alignment horizontal="centerContinuous" vertical="justify"/>
    </xf>
    <xf numFmtId="0" fontId="38" fillId="0" borderId="0" xfId="110" applyFont="1" applyBorder="1" applyAlignment="1">
      <alignment horizontal="centerContinuous"/>
    </xf>
    <xf numFmtId="0" fontId="38" fillId="0" borderId="0" xfId="110" applyFont="1" applyFill="1" applyBorder="1" applyAlignment="1">
      <alignment horizontal="centerContinuous" vertical="justify"/>
    </xf>
    <xf numFmtId="0" fontId="38" fillId="0" borderId="0" xfId="110" applyFont="1" applyBorder="1"/>
    <xf numFmtId="0" fontId="39" fillId="0" borderId="0" xfId="110" applyFont="1" applyFill="1" applyBorder="1" applyAlignment="1">
      <alignment horizontal="center"/>
    </xf>
    <xf numFmtId="0" fontId="37" fillId="0" borderId="0" xfId="110" applyNumberFormat="1" applyFont="1" applyFill="1" applyBorder="1" applyAlignment="1" applyProtection="1">
      <alignment horizontal="left"/>
    </xf>
    <xf numFmtId="0" fontId="38" fillId="0" borderId="0" xfId="110" applyNumberFormat="1" applyFont="1" applyFill="1" applyBorder="1" applyAlignment="1" applyProtection="1"/>
    <xf numFmtId="0" fontId="38" fillId="0" borderId="0" xfId="110" applyNumberFormat="1" applyFont="1" applyFill="1" applyAlignment="1" applyProtection="1"/>
    <xf numFmtId="0" fontId="38" fillId="0" borderId="0" xfId="110" applyNumberFormat="1" applyFont="1" applyFill="1" applyAlignment="1" applyProtection="1">
      <alignment horizontal="left"/>
    </xf>
    <xf numFmtId="0" fontId="38" fillId="0" borderId="0" xfId="110" applyFont="1" applyAlignment="1">
      <alignment horizontal="centerContinuous"/>
    </xf>
    <xf numFmtId="0" fontId="37" fillId="0" borderId="0" xfId="110" applyFont="1" applyBorder="1" applyAlignment="1" applyProtection="1">
      <alignment vertical="center" wrapText="1"/>
      <protection locked="0"/>
    </xf>
    <xf numFmtId="0" fontId="37" fillId="0" borderId="0" xfId="110" applyFont="1" applyBorder="1" applyAlignment="1" applyProtection="1">
      <alignment horizontal="center" vertical="center" wrapText="1"/>
      <protection locked="0"/>
    </xf>
    <xf numFmtId="10" fontId="37" fillId="0" borderId="0" xfId="110" applyNumberFormat="1" applyFont="1" applyBorder="1" applyAlignment="1" applyProtection="1">
      <alignment horizontal="center" vertical="center" wrapText="1"/>
      <protection locked="0"/>
    </xf>
    <xf numFmtId="0" fontId="37" fillId="0" borderId="45" xfId="110" applyFont="1" applyBorder="1" applyAlignment="1" applyProtection="1">
      <alignment horizontal="left" vertical="center"/>
      <protection locked="0"/>
    </xf>
    <xf numFmtId="0" fontId="38" fillId="0" borderId="0" xfId="110" applyFont="1" applyBorder="1" applyAlignment="1" applyProtection="1">
      <alignment vertical="justify" wrapText="1"/>
      <protection locked="0"/>
    </xf>
    <xf numFmtId="0" fontId="42" fillId="39" borderId="10" xfId="110" applyFont="1" applyFill="1" applyBorder="1" applyAlignment="1">
      <alignment horizontal="centerContinuous"/>
    </xf>
    <xf numFmtId="0" fontId="38" fillId="39" borderId="12" xfId="110" applyFont="1" applyFill="1" applyBorder="1" applyAlignment="1">
      <alignment horizontal="centerContinuous"/>
    </xf>
    <xf numFmtId="0" fontId="37" fillId="40" borderId="15" xfId="110" applyFont="1" applyFill="1" applyBorder="1" applyAlignment="1"/>
    <xf numFmtId="0" fontId="37" fillId="40" borderId="16" xfId="110" applyNumberFormat="1" applyFont="1" applyFill="1" applyBorder="1" applyAlignment="1" applyProtection="1">
      <alignment horizontal="right"/>
    </xf>
    <xf numFmtId="0" fontId="38" fillId="0" borderId="14" xfId="110" applyNumberFormat="1" applyFont="1" applyFill="1" applyBorder="1" applyAlignment="1" applyProtection="1"/>
    <xf numFmtId="0" fontId="38" fillId="0" borderId="12" xfId="110" applyNumberFormat="1" applyFont="1" applyFill="1" applyBorder="1" applyAlignment="1" applyProtection="1">
      <alignment horizontal="center"/>
    </xf>
    <xf numFmtId="0" fontId="38" fillId="0" borderId="0" xfId="110" applyNumberFormat="1" applyFont="1" applyFill="1" applyAlignment="1" applyProtection="1">
      <alignment vertical="center"/>
    </xf>
    <xf numFmtId="0" fontId="38" fillId="0" borderId="0" xfId="110" applyNumberFormat="1" applyFont="1" applyFill="1" applyAlignment="1" applyProtection="1">
      <alignment horizontal="center" vertical="center"/>
    </xf>
    <xf numFmtId="187" fontId="38" fillId="0" borderId="0" xfId="65" applyNumberFormat="1" applyFont="1" applyFill="1" applyAlignment="1" applyProtection="1">
      <alignment horizontal="right" vertical="center"/>
    </xf>
    <xf numFmtId="187" fontId="38" fillId="0" borderId="0" xfId="65" applyNumberFormat="1" applyFont="1" applyFill="1" applyAlignment="1" applyProtection="1">
      <alignment horizontal="right"/>
    </xf>
    <xf numFmtId="0" fontId="38" fillId="0" borderId="0" xfId="110" applyNumberFormat="1" applyFont="1" applyFill="1" applyAlignment="1" applyProtection="1">
      <alignment horizontal="center"/>
    </xf>
    <xf numFmtId="190" fontId="38" fillId="0" borderId="0" xfId="65" applyNumberFormat="1" applyFont="1" applyFill="1" applyAlignment="1" applyProtection="1">
      <alignment horizontal="right"/>
    </xf>
    <xf numFmtId="190" fontId="37" fillId="0" borderId="0" xfId="65" applyNumberFormat="1" applyFont="1" applyFill="1" applyAlignment="1" applyProtection="1">
      <alignment horizontal="right"/>
    </xf>
    <xf numFmtId="0" fontId="38" fillId="0" borderId="0" xfId="110" applyNumberFormat="1" applyFont="1" applyFill="1" applyAlignment="1" applyProtection="1">
      <alignment horizontal="centerContinuous"/>
    </xf>
    <xf numFmtId="176" fontId="43" fillId="0" borderId="0" xfId="86" applyNumberFormat="1" applyFont="1" applyFill="1" applyAlignment="1" applyProtection="1"/>
    <xf numFmtId="0" fontId="38" fillId="0" borderId="10" xfId="110" applyNumberFormat="1" applyFont="1" applyFill="1" applyBorder="1" applyAlignment="1" applyProtection="1"/>
    <xf numFmtId="0" fontId="44" fillId="0" borderId="0" xfId="110" applyNumberFormat="1" applyFont="1" applyFill="1" applyAlignment="1" applyProtection="1">
      <alignment vertical="center"/>
    </xf>
    <xf numFmtId="0" fontId="44" fillId="0" borderId="0" xfId="110" applyNumberFormat="1" applyFont="1" applyFill="1" applyAlignment="1" applyProtection="1">
      <alignment horizontal="center" vertical="center"/>
    </xf>
    <xf numFmtId="187" fontId="44" fillId="0" borderId="0" xfId="65" applyNumberFormat="1" applyFont="1" applyFill="1" applyAlignment="1" applyProtection="1">
      <alignment horizontal="right" vertical="center"/>
    </xf>
    <xf numFmtId="0" fontId="45" fillId="0" borderId="0" xfId="110" applyNumberFormat="1" applyFont="1" applyFill="1" applyAlignment="1" applyProtection="1"/>
    <xf numFmtId="0" fontId="38" fillId="0" borderId="13" xfId="110" applyNumberFormat="1" applyFont="1" applyFill="1" applyBorder="1" applyAlignment="1" applyProtection="1"/>
    <xf numFmtId="0" fontId="38" fillId="0" borderId="10" xfId="110" applyNumberFormat="1" applyFont="1" applyFill="1" applyBorder="1" applyAlignment="1" applyProtection="1">
      <alignment horizontal="centerContinuous"/>
    </xf>
    <xf numFmtId="0" fontId="38" fillId="0" borderId="12" xfId="110" applyNumberFormat="1" applyFont="1" applyFill="1" applyBorder="1" applyAlignment="1" applyProtection="1">
      <alignment horizontal="centerContinuous"/>
    </xf>
    <xf numFmtId="186" fontId="38" fillId="0" borderId="0" xfId="65" applyNumberFormat="1" applyFont="1" applyFill="1" applyAlignment="1" applyProtection="1">
      <alignment horizontal="center" vertical="center"/>
    </xf>
    <xf numFmtId="187" fontId="38" fillId="0" borderId="0" xfId="65" applyNumberFormat="1" applyFont="1" applyFill="1" applyAlignment="1" applyProtection="1">
      <alignment horizontal="center" vertical="center"/>
    </xf>
    <xf numFmtId="186" fontId="44" fillId="0" borderId="0" xfId="65" applyNumberFormat="1" applyFont="1" applyFill="1" applyAlignment="1" applyProtection="1">
      <alignment horizontal="center" vertical="center"/>
    </xf>
    <xf numFmtId="187" fontId="44" fillId="0" borderId="0" xfId="65" applyNumberFormat="1" applyFont="1" applyFill="1" applyAlignment="1" applyProtection="1">
      <alignment horizontal="center" vertical="center"/>
    </xf>
    <xf numFmtId="0" fontId="38" fillId="0" borderId="0" xfId="110" applyFont="1" applyBorder="1" applyAlignment="1">
      <alignment horizontal="center" vertical="center"/>
    </xf>
    <xf numFmtId="0" fontId="37" fillId="0" borderId="0" xfId="110" applyFont="1" applyFill="1" applyBorder="1" applyAlignment="1">
      <alignment horizontal="center" vertical="center"/>
    </xf>
    <xf numFmtId="0" fontId="38" fillId="0" borderId="0" xfId="110" applyNumberFormat="1" applyFont="1" applyFill="1" applyBorder="1" applyAlignment="1" applyProtection="1">
      <alignment horizontal="center" vertical="center"/>
    </xf>
    <xf numFmtId="0" fontId="37" fillId="0" borderId="0" xfId="110" applyNumberFormat="1" applyFont="1" applyFill="1" applyBorder="1" applyAlignment="1" applyProtection="1">
      <alignment horizontal="center" vertical="center"/>
    </xf>
    <xf numFmtId="0" fontId="37" fillId="0" borderId="0" xfId="65" applyNumberFormat="1" applyFont="1" applyFill="1" applyBorder="1" applyAlignment="1" applyProtection="1">
      <alignment horizontal="center" vertical="center"/>
    </xf>
    <xf numFmtId="0" fontId="38" fillId="0" borderId="0" xfId="110" applyFont="1" applyFill="1" applyBorder="1" applyAlignment="1">
      <alignment horizontal="center" vertical="center"/>
    </xf>
    <xf numFmtId="0" fontId="37" fillId="0" borderId="0" xfId="110" applyFont="1" applyBorder="1" applyAlignment="1">
      <alignment horizontal="center" vertical="center"/>
    </xf>
    <xf numFmtId="0" fontId="38" fillId="0" borderId="0" xfId="110" applyFont="1" applyAlignment="1">
      <alignment horizontal="center" vertical="center"/>
    </xf>
    <xf numFmtId="0" fontId="38" fillId="39" borderId="11" xfId="110" applyFont="1" applyFill="1" applyBorder="1" applyAlignment="1">
      <alignment horizontal="center" vertical="center"/>
    </xf>
    <xf numFmtId="0" fontId="37" fillId="40" borderId="0" xfId="110" applyNumberFormat="1" applyFont="1" applyFill="1" applyBorder="1" applyAlignment="1" applyProtection="1">
      <alignment horizontal="center" vertical="center"/>
    </xf>
    <xf numFmtId="0" fontId="37" fillId="40" borderId="0" xfId="110" applyFont="1" applyFill="1" applyBorder="1" applyAlignment="1">
      <alignment horizontal="center" vertical="center"/>
    </xf>
    <xf numFmtId="0" fontId="38" fillId="0" borderId="12" xfId="110" applyNumberFormat="1" applyFont="1" applyFill="1" applyBorder="1" applyAlignment="1" applyProtection="1">
      <alignment horizontal="center" vertical="center"/>
    </xf>
    <xf numFmtId="0" fontId="38" fillId="0" borderId="13" xfId="110" applyNumberFormat="1" applyFont="1" applyFill="1" applyBorder="1" applyAlignment="1" applyProtection="1">
      <alignment horizontal="center" vertical="center"/>
    </xf>
    <xf numFmtId="188" fontId="38" fillId="0" borderId="0" xfId="65" applyNumberFormat="1" applyFont="1" applyFill="1" applyAlignment="1" applyProtection="1">
      <alignment horizontal="center" vertical="center"/>
    </xf>
    <xf numFmtId="189" fontId="38" fillId="0" borderId="0" xfId="65" applyNumberFormat="1" applyFont="1" applyFill="1" applyAlignment="1" applyProtection="1">
      <alignment horizontal="center" vertical="center"/>
    </xf>
    <xf numFmtId="0" fontId="37" fillId="0" borderId="0" xfId="110" applyNumberFormat="1" applyFont="1" applyFill="1" applyAlignment="1" applyProtection="1">
      <alignment horizontal="center" vertical="center"/>
    </xf>
    <xf numFmtId="0" fontId="37" fillId="0" borderId="0" xfId="65" applyNumberFormat="1" applyFont="1" applyFill="1" applyAlignment="1" applyProtection="1">
      <alignment horizontal="center" vertical="center"/>
    </xf>
    <xf numFmtId="0" fontId="38" fillId="0" borderId="0" xfId="65" applyNumberFormat="1" applyFont="1" applyFill="1" applyAlignment="1" applyProtection="1">
      <alignment horizontal="center" vertical="center"/>
    </xf>
    <xf numFmtId="0" fontId="38" fillId="0" borderId="10" xfId="110" applyNumberFormat="1" applyFont="1" applyFill="1" applyBorder="1" applyAlignment="1" applyProtection="1">
      <alignment horizontal="center" vertical="center"/>
    </xf>
    <xf numFmtId="186" fontId="38" fillId="0" borderId="0" xfId="110" applyNumberFormat="1" applyFont="1" applyFill="1" applyAlignment="1" applyProtection="1">
      <alignment horizontal="center" vertical="center"/>
    </xf>
    <xf numFmtId="0" fontId="38" fillId="0" borderId="11" xfId="110" applyNumberFormat="1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>
      <alignment horizontal="left" vertical="center"/>
    </xf>
    <xf numFmtId="191" fontId="38" fillId="0" borderId="0" xfId="110" applyNumberFormat="1" applyFont="1"/>
    <xf numFmtId="0" fontId="38" fillId="38" borderId="0" xfId="110" applyFont="1" applyFill="1" applyAlignment="1">
      <alignment horizontal="center" vertical="center"/>
    </xf>
    <xf numFmtId="0" fontId="32" fillId="0" borderId="42" xfId="0" applyFont="1" applyBorder="1" applyAlignment="1">
      <alignment horizontal="left" vertical="center"/>
    </xf>
    <xf numFmtId="0" fontId="33" fillId="0" borderId="42" xfId="0" applyFont="1" applyBorder="1" applyAlignment="1">
      <alignment horizontal="left" vertical="center"/>
    </xf>
    <xf numFmtId="0" fontId="46" fillId="0" borderId="0" xfId="0" applyFont="1"/>
    <xf numFmtId="0" fontId="31" fillId="0" borderId="0" xfId="0" applyFont="1" applyFill="1" applyBorder="1" applyAlignment="1">
      <alignment horizontal="centerContinuous" vertical="center" wrapText="1"/>
    </xf>
    <xf numFmtId="3" fontId="32" fillId="0" borderId="36" xfId="0" applyNumberFormat="1" applyFont="1" applyBorder="1" applyAlignment="1">
      <alignment horizontal="center" vertical="center"/>
    </xf>
    <xf numFmtId="181" fontId="32" fillId="0" borderId="36" xfId="2" applyNumberFormat="1" applyFont="1" applyFill="1" applyBorder="1" applyAlignment="1">
      <alignment horizontal="center" vertical="center"/>
    </xf>
    <xf numFmtId="181" fontId="32" fillId="0" borderId="37" xfId="2" applyNumberFormat="1" applyFont="1" applyFill="1" applyBorder="1" applyAlignment="1">
      <alignment horizontal="center" vertical="center"/>
    </xf>
    <xf numFmtId="0" fontId="32" fillId="34" borderId="69" xfId="0" applyFont="1" applyFill="1" applyBorder="1" applyAlignment="1">
      <alignment horizontal="center" vertical="center"/>
    </xf>
    <xf numFmtId="0" fontId="32" fillId="34" borderId="70" xfId="0" applyFont="1" applyFill="1" applyBorder="1" applyAlignment="1">
      <alignment horizontal="left" vertical="center"/>
    </xf>
    <xf numFmtId="0" fontId="33" fillId="34" borderId="70" xfId="0" applyFont="1" applyFill="1" applyBorder="1" applyAlignment="1">
      <alignment horizontal="center" vertical="center"/>
    </xf>
    <xf numFmtId="3" fontId="33" fillId="34" borderId="39" xfId="0" applyNumberFormat="1" applyFont="1" applyFill="1" applyBorder="1" applyAlignment="1">
      <alignment horizontal="center" vertical="center"/>
    </xf>
    <xf numFmtId="181" fontId="33" fillId="34" borderId="39" xfId="2" applyNumberFormat="1" applyFont="1" applyFill="1" applyBorder="1" applyAlignment="1">
      <alignment vertical="center"/>
    </xf>
    <xf numFmtId="181" fontId="33" fillId="34" borderId="40" xfId="2" applyNumberFormat="1" applyFont="1" applyFill="1" applyBorder="1" applyAlignment="1">
      <alignment vertical="center"/>
    </xf>
    <xf numFmtId="0" fontId="32" fillId="0" borderId="41" xfId="0" applyFont="1" applyBorder="1" applyAlignment="1">
      <alignment horizontal="center" vertical="center"/>
    </xf>
    <xf numFmtId="3" fontId="33" fillId="0" borderId="42" xfId="0" applyNumberFormat="1" applyFont="1" applyBorder="1" applyAlignment="1">
      <alignment horizontal="center" vertical="center"/>
    </xf>
    <xf numFmtId="181" fontId="33" fillId="0" borderId="42" xfId="2" applyNumberFormat="1" applyFont="1" applyBorder="1" applyAlignment="1">
      <alignment vertical="center"/>
    </xf>
    <xf numFmtId="181" fontId="33" fillId="0" borderId="43" xfId="2" applyNumberFormat="1" applyFont="1" applyBorder="1" applyAlignment="1">
      <alignment vertical="center"/>
    </xf>
    <xf numFmtId="0" fontId="33" fillId="0" borderId="41" xfId="0" applyFont="1" applyBorder="1" applyAlignment="1">
      <alignment horizontal="center" vertical="center"/>
    </xf>
    <xf numFmtId="4" fontId="33" fillId="0" borderId="42" xfId="0" applyNumberFormat="1" applyFont="1" applyBorder="1" applyAlignment="1">
      <alignment horizontal="center" vertical="center"/>
    </xf>
    <xf numFmtId="0" fontId="32" fillId="0" borderId="47" xfId="0" applyFont="1" applyBorder="1" applyAlignment="1">
      <alignment vertical="center"/>
    </xf>
    <xf numFmtId="0" fontId="32" fillId="0" borderId="61" xfId="0" applyFont="1" applyBorder="1" applyAlignment="1">
      <alignment vertical="center"/>
    </xf>
    <xf numFmtId="0" fontId="32" fillId="0" borderId="62" xfId="0" applyFont="1" applyBorder="1" applyAlignment="1">
      <alignment horizontal="right" vertical="center"/>
    </xf>
    <xf numFmtId="181" fontId="32" fillId="0" borderId="43" xfId="2" applyNumberFormat="1" applyFont="1" applyBorder="1" applyAlignment="1">
      <alignment vertical="center"/>
    </xf>
    <xf numFmtId="0" fontId="32" fillId="34" borderId="41" xfId="0" applyFont="1" applyFill="1" applyBorder="1" applyAlignment="1">
      <alignment horizontal="center" vertical="center"/>
    </xf>
    <xf numFmtId="0" fontId="32" fillId="34" borderId="42" xfId="0" applyFont="1" applyFill="1" applyBorder="1" applyAlignment="1">
      <alignment horizontal="left" vertical="center"/>
    </xf>
    <xf numFmtId="3" fontId="33" fillId="34" borderId="42" xfId="0" applyNumberFormat="1" applyFont="1" applyFill="1" applyBorder="1" applyAlignment="1">
      <alignment horizontal="center" vertical="center"/>
    </xf>
    <xf numFmtId="181" fontId="33" fillId="34" borderId="42" xfId="2" applyNumberFormat="1" applyFont="1" applyFill="1" applyBorder="1" applyAlignment="1">
      <alignment vertical="center"/>
    </xf>
    <xf numFmtId="181" fontId="33" fillId="34" borderId="43" xfId="2" applyNumberFormat="1" applyFont="1" applyFill="1" applyBorder="1" applyAlignment="1">
      <alignment vertical="center"/>
    </xf>
    <xf numFmtId="0" fontId="32" fillId="0" borderId="47" xfId="0" applyFont="1" applyBorder="1" applyAlignment="1">
      <alignment horizontal="center" vertical="center"/>
    </xf>
    <xf numFmtId="0" fontId="32" fillId="0" borderId="61" xfId="0" applyFont="1" applyBorder="1" applyAlignment="1">
      <alignment horizontal="left" vertical="center" wrapText="1"/>
    </xf>
    <xf numFmtId="0" fontId="33" fillId="0" borderId="47" xfId="0" applyFont="1" applyBorder="1" applyAlignment="1">
      <alignment horizontal="center" vertical="center"/>
    </xf>
    <xf numFmtId="0" fontId="32" fillId="34" borderId="49" xfId="0" applyFont="1" applyFill="1" applyBorder="1" applyAlignment="1">
      <alignment horizontal="center" vertical="center"/>
    </xf>
    <xf numFmtId="0" fontId="32" fillId="34" borderId="50" xfId="0" applyFont="1" applyFill="1" applyBorder="1" applyAlignment="1">
      <alignment horizontal="left" vertical="center" wrapText="1"/>
    </xf>
    <xf numFmtId="0" fontId="33" fillId="34" borderId="50" xfId="0" applyFont="1" applyFill="1" applyBorder="1" applyAlignment="1">
      <alignment horizontal="center" vertical="center"/>
    </xf>
    <xf numFmtId="3" fontId="33" fillId="34" borderId="50" xfId="0" applyNumberFormat="1" applyFont="1" applyFill="1" applyBorder="1" applyAlignment="1">
      <alignment horizontal="center" vertical="center"/>
    </xf>
    <xf numFmtId="181" fontId="33" fillId="34" borderId="50" xfId="2" applyNumberFormat="1" applyFont="1" applyFill="1" applyBorder="1" applyAlignment="1">
      <alignment vertical="center"/>
    </xf>
    <xf numFmtId="181" fontId="33" fillId="34" borderId="51" xfId="2" applyNumberFormat="1" applyFont="1" applyFill="1" applyBorder="1" applyAlignment="1">
      <alignment vertical="center"/>
    </xf>
    <xf numFmtId="0" fontId="32" fillId="0" borderId="49" xfId="0" applyFont="1" applyFill="1" applyBorder="1" applyAlignment="1">
      <alignment horizontal="center" vertical="center"/>
    </xf>
    <xf numFmtId="0" fontId="32" fillId="0" borderId="50" xfId="0" applyFont="1" applyFill="1" applyBorder="1" applyAlignment="1">
      <alignment horizontal="left" vertical="center" wrapText="1"/>
    </xf>
    <xf numFmtId="0" fontId="33" fillId="0" borderId="50" xfId="0" applyFont="1" applyFill="1" applyBorder="1" applyAlignment="1">
      <alignment horizontal="center" vertical="center"/>
    </xf>
    <xf numFmtId="3" fontId="33" fillId="0" borderId="50" xfId="0" applyNumberFormat="1" applyFont="1" applyFill="1" applyBorder="1" applyAlignment="1">
      <alignment horizontal="center" vertical="center"/>
    </xf>
    <xf numFmtId="181" fontId="33" fillId="0" borderId="50" xfId="2" applyNumberFormat="1" applyFont="1" applyFill="1" applyBorder="1" applyAlignment="1">
      <alignment vertical="center"/>
    </xf>
    <xf numFmtId="0" fontId="33" fillId="0" borderId="49" xfId="0" applyFont="1" applyFill="1" applyBorder="1" applyAlignment="1">
      <alignment horizontal="center" vertical="center"/>
    </xf>
    <xf numFmtId="0" fontId="33" fillId="0" borderId="50" xfId="0" applyFont="1" applyFill="1" applyBorder="1" applyAlignment="1">
      <alignment horizontal="left" vertical="center" wrapText="1"/>
    </xf>
    <xf numFmtId="0" fontId="32" fillId="0" borderId="71" xfId="0" applyFont="1" applyBorder="1" applyAlignment="1">
      <alignment vertical="center"/>
    </xf>
    <xf numFmtId="0" fontId="32" fillId="0" borderId="46" xfId="0" applyFont="1" applyBorder="1" applyAlignment="1">
      <alignment vertical="center"/>
    </xf>
    <xf numFmtId="0" fontId="32" fillId="0" borderId="72" xfId="0" applyFont="1" applyBorder="1" applyAlignment="1">
      <alignment horizontal="right" vertical="center"/>
    </xf>
    <xf numFmtId="0" fontId="33" fillId="0" borderId="48" xfId="0" applyFont="1" applyBorder="1" applyAlignment="1">
      <alignment horizontal="center" vertical="center"/>
    </xf>
    <xf numFmtId="0" fontId="33" fillId="0" borderId="73" xfId="0" applyFont="1" applyBorder="1" applyAlignment="1">
      <alignment horizontal="left" vertical="center"/>
    </xf>
    <xf numFmtId="0" fontId="33" fillId="0" borderId="61" xfId="0" applyFont="1" applyBorder="1" applyAlignment="1">
      <alignment horizontal="center" vertical="center"/>
    </xf>
    <xf numFmtId="3" fontId="33" fillId="0" borderId="61" xfId="0" applyNumberFormat="1" applyFont="1" applyBorder="1" applyAlignment="1">
      <alignment horizontal="center" vertical="center"/>
    </xf>
    <xf numFmtId="0" fontId="32" fillId="0" borderId="26" xfId="0" applyFont="1" applyBorder="1" applyAlignment="1">
      <alignment vertical="center"/>
    </xf>
    <xf numFmtId="181" fontId="32" fillId="0" borderId="37" xfId="2" applyNumberFormat="1" applyFont="1" applyBorder="1" applyAlignment="1">
      <alignment vertical="center"/>
    </xf>
    <xf numFmtId="3" fontId="0" fillId="0" borderId="0" xfId="0" applyNumberFormat="1" applyAlignment="1">
      <alignment horizontal="center"/>
    </xf>
    <xf numFmtId="181" fontId="0" fillId="0" borderId="0" xfId="2" applyNumberFormat="1" applyFont="1"/>
    <xf numFmtId="181" fontId="0" fillId="0" borderId="0" xfId="0" applyNumberFormat="1"/>
    <xf numFmtId="10" fontId="0" fillId="0" borderId="0" xfId="306" applyNumberFormat="1" applyFont="1"/>
    <xf numFmtId="0" fontId="33" fillId="0" borderId="61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vertical="center"/>
    </xf>
    <xf numFmtId="174" fontId="33" fillId="0" borderId="50" xfId="0" applyNumberFormat="1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left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32" fillId="34" borderId="63" xfId="0" applyFont="1" applyFill="1" applyBorder="1" applyAlignment="1">
      <alignment horizontal="center" vertical="center"/>
    </xf>
    <xf numFmtId="0" fontId="32" fillId="34" borderId="56" xfId="0" applyFont="1" applyFill="1" applyBorder="1" applyAlignment="1">
      <alignment horizontal="left" vertical="center" wrapText="1"/>
    </xf>
    <xf numFmtId="0" fontId="33" fillId="34" borderId="56" xfId="0" applyFont="1" applyFill="1" applyBorder="1" applyAlignment="1">
      <alignment horizontal="center" vertical="center"/>
    </xf>
    <xf numFmtId="3" fontId="33" fillId="34" borderId="56" xfId="0" applyNumberFormat="1" applyFont="1" applyFill="1" applyBorder="1" applyAlignment="1">
      <alignment horizontal="center" vertical="center"/>
    </xf>
    <xf numFmtId="181" fontId="33" fillId="34" borderId="56" xfId="2" applyNumberFormat="1" applyFont="1" applyFill="1" applyBorder="1" applyAlignment="1">
      <alignment vertical="center"/>
    </xf>
    <xf numFmtId="181" fontId="33" fillId="34" borderId="57" xfId="2" applyNumberFormat="1" applyFont="1" applyFill="1" applyBorder="1" applyAlignment="1">
      <alignment vertical="center"/>
    </xf>
    <xf numFmtId="181" fontId="32" fillId="0" borderId="60" xfId="2" applyNumberFormat="1" applyFont="1" applyBorder="1" applyAlignment="1">
      <alignment vertical="center"/>
    </xf>
    <xf numFmtId="0" fontId="38" fillId="0" borderId="13" xfId="0" applyFont="1" applyFill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36" fillId="0" borderId="50" xfId="0" applyFont="1" applyFill="1" applyBorder="1" applyAlignment="1">
      <alignment vertical="center" wrapText="1"/>
    </xf>
    <xf numFmtId="0" fontId="36" fillId="0" borderId="49" xfId="0" applyFont="1" applyFill="1" applyBorder="1" applyAlignment="1">
      <alignment horizontal="center" vertical="center" wrapText="1"/>
    </xf>
    <xf numFmtId="0" fontId="35" fillId="0" borderId="52" xfId="0" applyFont="1" applyFill="1" applyBorder="1" applyAlignment="1">
      <alignment horizontal="center" vertical="center" wrapText="1"/>
    </xf>
    <xf numFmtId="0" fontId="35" fillId="0" borderId="52" xfId="0" applyFont="1" applyBorder="1" applyAlignment="1">
      <alignment horizontal="center" vertical="center" wrapText="1"/>
    </xf>
    <xf numFmtId="164" fontId="35" fillId="0" borderId="53" xfId="0" applyNumberFormat="1" applyFont="1" applyBorder="1" applyAlignment="1">
      <alignment horizontal="center" vertical="center" wrapText="1"/>
    </xf>
    <xf numFmtId="0" fontId="35" fillId="36" borderId="76" xfId="0" applyFont="1" applyFill="1" applyBorder="1" applyAlignment="1">
      <alignment horizontal="left" vertical="center"/>
    </xf>
    <xf numFmtId="0" fontId="35" fillId="36" borderId="76" xfId="0" applyFont="1" applyFill="1" applyBorder="1" applyAlignment="1">
      <alignment horizontal="center" vertical="center"/>
    </xf>
    <xf numFmtId="0" fontId="35" fillId="36" borderId="76" xfId="0" applyFont="1" applyFill="1" applyBorder="1" applyAlignment="1">
      <alignment vertical="center"/>
    </xf>
    <xf numFmtId="164" fontId="35" fillId="36" borderId="77" xfId="0" applyNumberFormat="1" applyFont="1" applyFill="1" applyBorder="1" applyAlignment="1">
      <alignment vertical="center"/>
    </xf>
    <xf numFmtId="0" fontId="35" fillId="34" borderId="54" xfId="0" applyFont="1" applyFill="1" applyBorder="1" applyAlignment="1">
      <alignment horizontal="left" vertical="center"/>
    </xf>
    <xf numFmtId="0" fontId="36" fillId="34" borderId="54" xfId="0" applyFont="1" applyFill="1" applyBorder="1" applyAlignment="1">
      <alignment horizontal="center" vertical="center"/>
    </xf>
    <xf numFmtId="0" fontId="36" fillId="34" borderId="54" xfId="0" applyFont="1" applyFill="1" applyBorder="1" applyAlignment="1">
      <alignment vertical="center"/>
    </xf>
    <xf numFmtId="164" fontId="36" fillId="34" borderId="55" xfId="0" applyNumberFormat="1" applyFont="1" applyFill="1" applyBorder="1" applyAlignment="1">
      <alignment vertical="center"/>
    </xf>
    <xf numFmtId="0" fontId="36" fillId="0" borderId="56" xfId="0" applyFont="1" applyFill="1" applyBorder="1" applyAlignment="1">
      <alignment vertical="center" wrapText="1"/>
    </xf>
    <xf numFmtId="0" fontId="36" fillId="0" borderId="56" xfId="0" applyFont="1" applyBorder="1" applyAlignment="1">
      <alignment horizontal="center" vertical="center"/>
    </xf>
    <xf numFmtId="2" fontId="36" fillId="0" borderId="56" xfId="0" applyNumberFormat="1" applyFont="1" applyFill="1" applyBorder="1" applyAlignment="1">
      <alignment horizontal="center" vertical="center"/>
    </xf>
    <xf numFmtId="164" fontId="36" fillId="0" borderId="57" xfId="0" applyNumberFormat="1" applyFont="1" applyBorder="1" applyAlignment="1">
      <alignment vertical="center"/>
    </xf>
    <xf numFmtId="0" fontId="36" fillId="0" borderId="50" xfId="0" applyFont="1" applyBorder="1" applyAlignment="1">
      <alignment horizontal="center" vertical="center"/>
    </xf>
    <xf numFmtId="0" fontId="36" fillId="0" borderId="50" xfId="0" applyFont="1" applyFill="1" applyBorder="1" applyAlignment="1">
      <alignment horizontal="center" vertical="center"/>
    </xf>
    <xf numFmtId="181" fontId="36" fillId="0" borderId="56" xfId="0" applyNumberFormat="1" applyFont="1" applyFill="1" applyBorder="1" applyAlignment="1">
      <alignment vertical="center"/>
    </xf>
    <xf numFmtId="164" fontId="36" fillId="0" borderId="51" xfId="0" applyNumberFormat="1" applyFont="1" applyBorder="1" applyAlignment="1">
      <alignment vertical="center"/>
    </xf>
    <xf numFmtId="0" fontId="35" fillId="33" borderId="58" xfId="0" applyFont="1" applyFill="1" applyBorder="1" applyAlignment="1">
      <alignment horizontal="left" vertical="center"/>
    </xf>
    <xf numFmtId="0" fontId="36" fillId="33" borderId="58" xfId="0" applyFont="1" applyFill="1" applyBorder="1" applyAlignment="1">
      <alignment horizontal="center" vertical="center"/>
    </xf>
    <xf numFmtId="0" fontId="36" fillId="33" borderId="58" xfId="0" applyFont="1" applyFill="1" applyBorder="1" applyAlignment="1">
      <alignment vertical="center"/>
    </xf>
    <xf numFmtId="164" fontId="36" fillId="33" borderId="59" xfId="0" applyNumberFormat="1" applyFont="1" applyFill="1" applyBorder="1" applyAlignment="1">
      <alignment vertical="center"/>
    </xf>
    <xf numFmtId="2" fontId="36" fillId="0" borderId="5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 wrapText="1"/>
    </xf>
    <xf numFmtId="0" fontId="36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right" vertical="center"/>
    </xf>
    <xf numFmtId="164" fontId="35" fillId="0" borderId="21" xfId="0" applyNumberFormat="1" applyFont="1" applyBorder="1" applyAlignment="1">
      <alignment vertical="center"/>
    </xf>
    <xf numFmtId="1" fontId="36" fillId="0" borderId="56" xfId="0" applyNumberFormat="1" applyFont="1" applyFill="1" applyBorder="1" applyAlignment="1">
      <alignment horizontal="center" vertical="center"/>
    </xf>
    <xf numFmtId="1" fontId="36" fillId="0" borderId="50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164" fontId="35" fillId="0" borderId="21" xfId="0" applyNumberFormat="1" applyFont="1" applyFill="1" applyBorder="1" applyAlignment="1">
      <alignment vertical="center"/>
    </xf>
    <xf numFmtId="0" fontId="36" fillId="0" borderId="26" xfId="0" applyFont="1" applyFill="1" applyBorder="1" applyAlignment="1">
      <alignment vertical="center" wrapText="1"/>
    </xf>
    <xf numFmtId="0" fontId="36" fillId="0" borderId="26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right" vertical="center"/>
    </xf>
    <xf numFmtId="0" fontId="36" fillId="0" borderId="0" xfId="0" applyFont="1" applyFill="1" applyBorder="1" applyAlignment="1">
      <alignment vertical="center"/>
    </xf>
    <xf numFmtId="164" fontId="36" fillId="0" borderId="21" xfId="0" applyNumberFormat="1" applyFont="1" applyFill="1" applyBorder="1" applyAlignment="1">
      <alignment vertical="center"/>
    </xf>
    <xf numFmtId="164" fontId="35" fillId="0" borderId="45" xfId="0" applyNumberFormat="1" applyFont="1" applyFill="1" applyBorder="1" applyAlignment="1">
      <alignment vertical="center"/>
    </xf>
    <xf numFmtId="0" fontId="35" fillId="0" borderId="65" xfId="0" applyFont="1" applyFill="1" applyBorder="1" applyAlignment="1">
      <alignment horizontal="center" vertical="center" wrapText="1"/>
    </xf>
    <xf numFmtId="0" fontId="35" fillId="36" borderId="75" xfId="0" applyFont="1" applyFill="1" applyBorder="1" applyAlignment="1">
      <alignment horizontal="center" vertical="center"/>
    </xf>
    <xf numFmtId="0" fontId="35" fillId="34" borderId="66" xfId="0" applyFont="1" applyFill="1" applyBorder="1" applyAlignment="1">
      <alignment horizontal="center" vertical="center"/>
    </xf>
    <xf numFmtId="0" fontId="36" fillId="0" borderId="63" xfId="0" applyFont="1" applyFill="1" applyBorder="1" applyAlignment="1">
      <alignment horizontal="center" vertical="center" wrapText="1"/>
    </xf>
    <xf numFmtId="0" fontId="35" fillId="33" borderId="67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165" fontId="38" fillId="0" borderId="0" xfId="2" applyFont="1" applyAlignment="1">
      <alignment vertical="center"/>
    </xf>
    <xf numFmtId="0" fontId="38" fillId="0" borderId="13" xfId="0" applyFont="1" applyBorder="1" applyAlignment="1">
      <alignment horizontal="center" vertical="center"/>
    </xf>
    <xf numFmtId="0" fontId="38" fillId="0" borderId="13" xfId="0" applyFont="1" applyFill="1" applyBorder="1" applyAlignment="1">
      <alignment vertical="center" wrapText="1"/>
    </xf>
    <xf numFmtId="164" fontId="37" fillId="0" borderId="31" xfId="0" applyNumberFormat="1" applyFont="1" applyBorder="1" applyAlignment="1">
      <alignment vertical="center"/>
    </xf>
    <xf numFmtId="0" fontId="38" fillId="0" borderId="30" xfId="0" applyFont="1" applyFill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0" fillId="0" borderId="0" xfId="0" applyFont="1"/>
    <xf numFmtId="0" fontId="43" fillId="0" borderId="0" xfId="0" applyFont="1"/>
    <xf numFmtId="0" fontId="43" fillId="37" borderId="0" xfId="0" applyFont="1" applyFill="1"/>
    <xf numFmtId="0" fontId="43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horizontal="left" vertical="center" wrapText="1"/>
    </xf>
    <xf numFmtId="2" fontId="43" fillId="0" borderId="13" xfId="0" applyNumberFormat="1" applyFont="1" applyFill="1" applyBorder="1" applyAlignment="1">
      <alignment horizontal="center" vertical="center"/>
    </xf>
    <xf numFmtId="181" fontId="43" fillId="0" borderId="13" xfId="66" applyNumberFormat="1" applyFont="1" applyFill="1" applyBorder="1" applyAlignment="1">
      <alignment vertical="center"/>
    </xf>
    <xf numFmtId="0" fontId="43" fillId="0" borderId="13" xfId="0" applyFont="1" applyFill="1" applyBorder="1" applyAlignment="1">
      <alignment horizontal="center" vertical="center"/>
    </xf>
    <xf numFmtId="0" fontId="43" fillId="0" borderId="13" xfId="0" applyFont="1" applyBorder="1" applyAlignment="1">
      <alignment horizontal="left" vertical="center"/>
    </xf>
    <xf numFmtId="0" fontId="31" fillId="0" borderId="28" xfId="0" applyFont="1" applyBorder="1" applyAlignment="1">
      <alignment horizontal="center" vertical="center"/>
    </xf>
    <xf numFmtId="0" fontId="31" fillId="0" borderId="68" xfId="0" applyFont="1" applyBorder="1" applyAlignment="1">
      <alignment horizontal="center" vertical="center"/>
    </xf>
    <xf numFmtId="181" fontId="31" fillId="0" borderId="68" xfId="66" applyNumberFormat="1" applyFont="1" applyFill="1" applyBorder="1" applyAlignment="1">
      <alignment horizontal="center" vertical="center"/>
    </xf>
    <xf numFmtId="181" fontId="31" fillId="0" borderId="29" xfId="66" applyNumberFormat="1" applyFont="1" applyFill="1" applyBorder="1" applyAlignment="1">
      <alignment horizontal="center" vertical="center"/>
    </xf>
    <xf numFmtId="0" fontId="31" fillId="33" borderId="30" xfId="0" applyFont="1" applyFill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181" fontId="43" fillId="0" borderId="31" xfId="66" applyNumberFormat="1" applyFont="1" applyBorder="1" applyAlignment="1">
      <alignment vertical="center"/>
    </xf>
    <xf numFmtId="0" fontId="31" fillId="0" borderId="30" xfId="0" applyFont="1" applyBorder="1" applyAlignment="1">
      <alignment horizontal="center" vertical="center"/>
    </xf>
    <xf numFmtId="181" fontId="31" fillId="0" borderId="31" xfId="66" applyNumberFormat="1" applyFont="1" applyBorder="1" applyAlignment="1">
      <alignment vertical="center"/>
    </xf>
    <xf numFmtId="0" fontId="43" fillId="0" borderId="30" xfId="0" applyFont="1" applyFill="1" applyBorder="1" applyAlignment="1">
      <alignment horizontal="center" vertical="center"/>
    </xf>
    <xf numFmtId="181" fontId="43" fillId="0" borderId="31" xfId="66" applyNumberFormat="1" applyFont="1" applyFill="1" applyBorder="1" applyAlignment="1">
      <alignment vertical="center"/>
    </xf>
    <xf numFmtId="164" fontId="37" fillId="0" borderId="31" xfId="0" applyNumberFormat="1" applyFont="1" applyFill="1" applyBorder="1" applyAlignment="1">
      <alignment vertical="center"/>
    </xf>
    <xf numFmtId="0" fontId="43" fillId="0" borderId="32" xfId="0" applyFont="1" applyBorder="1" applyAlignment="1">
      <alignment vertical="center"/>
    </xf>
    <xf numFmtId="181" fontId="31" fillId="0" borderId="33" xfId="66" applyNumberFormat="1" applyFont="1" applyBorder="1" applyAlignment="1">
      <alignment vertical="center"/>
    </xf>
    <xf numFmtId="0" fontId="43" fillId="0" borderId="13" xfId="0" applyFont="1" applyFill="1" applyBorder="1" applyAlignment="1">
      <alignment horizontal="left" vertical="center"/>
    </xf>
    <xf numFmtId="0" fontId="31" fillId="34" borderId="30" xfId="0" applyFont="1" applyFill="1" applyBorder="1" applyAlignment="1">
      <alignment horizontal="center" vertical="center"/>
    </xf>
    <xf numFmtId="2" fontId="43" fillId="0" borderId="13" xfId="0" applyNumberFormat="1" applyFont="1" applyBorder="1" applyAlignment="1">
      <alignment horizontal="center" vertical="center"/>
    </xf>
    <xf numFmtId="168" fontId="43" fillId="0" borderId="13" xfId="0" applyNumberFormat="1" applyFont="1" applyFill="1" applyBorder="1" applyAlignment="1">
      <alignment horizontal="center" vertical="center"/>
    </xf>
    <xf numFmtId="168" fontId="38" fillId="0" borderId="13" xfId="0" applyNumberFormat="1" applyFont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43" fillId="0" borderId="13" xfId="0" applyFont="1" applyBorder="1" applyAlignment="1">
      <alignment horizontal="center"/>
    </xf>
    <xf numFmtId="0" fontId="43" fillId="0" borderId="13" xfId="0" applyFont="1" applyFill="1" applyBorder="1" applyAlignment="1">
      <alignment horizontal="left"/>
    </xf>
    <xf numFmtId="0" fontId="43" fillId="0" borderId="30" xfId="0" applyFont="1" applyFill="1" applyBorder="1" applyAlignment="1">
      <alignment horizontal="center"/>
    </xf>
    <xf numFmtId="0" fontId="31" fillId="34" borderId="30" xfId="0" applyFont="1" applyFill="1" applyBorder="1" applyAlignment="1">
      <alignment horizontal="center"/>
    </xf>
    <xf numFmtId="165" fontId="31" fillId="0" borderId="33" xfId="2" applyFont="1" applyBorder="1" applyAlignment="1">
      <alignment vertical="center"/>
    </xf>
    <xf numFmtId="0" fontId="31" fillId="0" borderId="0" xfId="0" applyFont="1" applyFill="1" applyAlignment="1">
      <alignment vertical="center"/>
    </xf>
    <xf numFmtId="0" fontId="0" fillId="0" borderId="0" xfId="0" applyFont="1" applyFill="1"/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81" fontId="5" fillId="0" borderId="36" xfId="66" applyNumberFormat="1" applyFont="1" applyFill="1" applyBorder="1" applyAlignment="1">
      <alignment horizontal="center" vertical="center"/>
    </xf>
    <xf numFmtId="181" fontId="5" fillId="0" borderId="37" xfId="66" applyNumberFormat="1" applyFont="1" applyFill="1" applyBorder="1" applyAlignment="1">
      <alignment horizontal="center" vertical="center"/>
    </xf>
    <xf numFmtId="0" fontId="5" fillId="33" borderId="38" xfId="0" applyFont="1" applyFill="1" applyBorder="1" applyAlignment="1">
      <alignment horizontal="center" vertical="center"/>
    </xf>
    <xf numFmtId="0" fontId="5" fillId="33" borderId="39" xfId="0" applyFont="1" applyFill="1" applyBorder="1" applyAlignment="1">
      <alignment horizontal="left" vertical="center"/>
    </xf>
    <xf numFmtId="0" fontId="0" fillId="33" borderId="39" xfId="0" applyFont="1" applyFill="1" applyBorder="1" applyAlignment="1">
      <alignment horizontal="center" vertical="center"/>
    </xf>
    <xf numFmtId="181" fontId="0" fillId="33" borderId="39" xfId="66" applyNumberFormat="1" applyFont="1" applyFill="1" applyBorder="1" applyAlignment="1">
      <alignment vertical="center"/>
    </xf>
    <xf numFmtId="181" fontId="0" fillId="33" borderId="40" xfId="66" applyNumberFormat="1" applyFont="1" applyFill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left" vertical="center"/>
    </xf>
    <xf numFmtId="0" fontId="0" fillId="0" borderId="42" xfId="0" applyFont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181" fontId="0" fillId="0" borderId="43" xfId="66" applyNumberFormat="1" applyFont="1" applyFill="1" applyBorder="1" applyAlignment="1">
      <alignment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181" fontId="5" fillId="0" borderId="37" xfId="66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81" fontId="5" fillId="0" borderId="24" xfId="90" applyNumberFormat="1" applyFont="1" applyBorder="1" applyAlignment="1">
      <alignment horizontal="center" vertical="center" wrapText="1"/>
    </xf>
    <xf numFmtId="0" fontId="5" fillId="0" borderId="25" xfId="90" applyFont="1" applyBorder="1" applyAlignment="1">
      <alignment horizontal="centerContinuous" vertical="center"/>
    </xf>
    <xf numFmtId="0" fontId="5" fillId="0" borderId="79" xfId="90" applyFont="1" applyBorder="1" applyAlignment="1">
      <alignment horizontal="right" vertical="center"/>
    </xf>
    <xf numFmtId="0" fontId="5" fillId="0" borderId="23" xfId="90" applyFont="1" applyBorder="1" applyAlignment="1">
      <alignment horizontal="right" vertical="center" wrapText="1"/>
    </xf>
    <xf numFmtId="0" fontId="5" fillId="0" borderId="25" xfId="90" applyFont="1" applyBorder="1" applyAlignment="1">
      <alignment horizontal="right" vertical="center" wrapText="1"/>
    </xf>
    <xf numFmtId="0" fontId="5" fillId="0" borderId="26" xfId="90" applyFont="1" applyBorder="1" applyAlignment="1">
      <alignment horizontal="right" vertical="center" wrapText="1"/>
    </xf>
    <xf numFmtId="181" fontId="5" fillId="0" borderId="26" xfId="66" applyNumberFormat="1" applyFont="1" applyBorder="1" applyAlignment="1">
      <alignment horizontal="center" vertical="center" wrapText="1"/>
    </xf>
    <xf numFmtId="0" fontId="5" fillId="33" borderId="25" xfId="90" applyFont="1" applyFill="1" applyBorder="1" applyAlignment="1">
      <alignment horizontal="centerContinuous" vertical="center"/>
    </xf>
    <xf numFmtId="181" fontId="5" fillId="0" borderId="81" xfId="90" applyNumberFormat="1" applyFont="1" applyBorder="1" applyAlignment="1">
      <alignment horizontal="center" vertical="center" wrapText="1"/>
    </xf>
    <xf numFmtId="181" fontId="5" fillId="0" borderId="53" xfId="66" applyNumberFormat="1" applyFont="1" applyBorder="1" applyAlignment="1">
      <alignment horizontal="center" vertical="center" wrapText="1"/>
    </xf>
    <xf numFmtId="0" fontId="0" fillId="0" borderId="64" xfId="90" applyFont="1" applyBorder="1" applyAlignment="1">
      <alignment horizontal="center" vertical="center" wrapText="1"/>
    </xf>
    <xf numFmtId="0" fontId="0" fillId="0" borderId="82" xfId="90" applyFont="1" applyBorder="1" applyAlignment="1">
      <alignment horizontal="center" vertical="center" wrapText="1"/>
    </xf>
    <xf numFmtId="0" fontId="0" fillId="0" borderId="23" xfId="90" applyFont="1" applyBorder="1" applyAlignment="1">
      <alignment horizontal="right" vertical="center" wrapText="1"/>
    </xf>
    <xf numFmtId="0" fontId="5" fillId="0" borderId="80" xfId="90" applyFont="1" applyBorder="1" applyAlignment="1">
      <alignment horizontal="right" vertical="center"/>
    </xf>
    <xf numFmtId="0" fontId="5" fillId="0" borderId="83" xfId="90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center" vertical="center"/>
    </xf>
    <xf numFmtId="0" fontId="5" fillId="34" borderId="30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left" vertical="center"/>
    </xf>
    <xf numFmtId="1" fontId="36" fillId="0" borderId="0" xfId="0" applyNumberFormat="1" applyFont="1" applyFill="1" applyBorder="1" applyAlignment="1">
      <alignment horizontal="center" vertical="center"/>
    </xf>
    <xf numFmtId="181" fontId="0" fillId="0" borderId="31" xfId="2" applyNumberFormat="1" applyFont="1" applyBorder="1" applyAlignment="1">
      <alignment horizontal="left" vertical="center"/>
    </xf>
    <xf numFmtId="181" fontId="5" fillId="0" borderId="31" xfId="2" applyNumberFormat="1" applyFont="1" applyBorder="1" applyAlignment="1">
      <alignment horizontal="left" vertical="center"/>
    </xf>
    <xf numFmtId="181" fontId="5" fillId="0" borderId="33" xfId="2" applyNumberFormat="1" applyFont="1" applyBorder="1" applyAlignment="1">
      <alignment horizontal="left" vertical="center"/>
    </xf>
    <xf numFmtId="0" fontId="43" fillId="0" borderId="13" xfId="0" applyFont="1" applyFill="1" applyBorder="1" applyAlignment="1">
      <alignment horizontal="left" vertical="center" wrapText="1"/>
    </xf>
    <xf numFmtId="181" fontId="43" fillId="0" borderId="74" xfId="66" applyNumberFormat="1" applyFont="1" applyFill="1" applyBorder="1" applyAlignment="1">
      <alignment vertical="center"/>
    </xf>
    <xf numFmtId="0" fontId="32" fillId="0" borderId="61" xfId="0" applyFont="1" applyBorder="1" applyAlignment="1">
      <alignment horizontal="right" vertical="center"/>
    </xf>
    <xf numFmtId="9" fontId="4" fillId="0" borderId="0" xfId="0" applyNumberFormat="1" applyFont="1" applyFill="1"/>
    <xf numFmtId="181" fontId="0" fillId="0" borderId="0" xfId="0" applyNumberFormat="1" applyFont="1"/>
    <xf numFmtId="181" fontId="43" fillId="0" borderId="0" xfId="0" applyNumberFormat="1" applyFont="1"/>
    <xf numFmtId="0" fontId="5" fillId="0" borderId="0" xfId="90" applyFont="1" applyBorder="1" applyAlignment="1">
      <alignment horizontal="centerContinuous" vertical="center"/>
    </xf>
    <xf numFmtId="181" fontId="5" fillId="0" borderId="0" xfId="66" applyNumberFormat="1" applyFont="1" applyBorder="1" applyAlignment="1">
      <alignment horizontal="center" vertical="center" wrapText="1"/>
    </xf>
    <xf numFmtId="0" fontId="50" fillId="0" borderId="0" xfId="0" applyFont="1"/>
    <xf numFmtId="0" fontId="37" fillId="0" borderId="28" xfId="0" applyFont="1" applyBorder="1" applyAlignment="1">
      <alignment horizontal="center" vertical="center"/>
    </xf>
    <xf numFmtId="0" fontId="38" fillId="0" borderId="30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8" fillId="0" borderId="32" xfId="0" applyFont="1" applyBorder="1" applyAlignment="1">
      <alignment vertical="center"/>
    </xf>
    <xf numFmtId="0" fontId="38" fillId="0" borderId="0" xfId="0" applyFont="1" applyAlignment="1">
      <alignment horizontal="center"/>
    </xf>
    <xf numFmtId="0" fontId="37" fillId="0" borderId="68" xfId="0" applyFont="1" applyBorder="1" applyAlignment="1">
      <alignment horizontal="center" vertical="center"/>
    </xf>
    <xf numFmtId="0" fontId="38" fillId="0" borderId="13" xfId="0" applyFont="1" applyBorder="1" applyAlignment="1">
      <alignment horizontal="left" vertical="center" wrapText="1"/>
    </xf>
    <xf numFmtId="0" fontId="38" fillId="0" borderId="13" xfId="0" applyFont="1" applyBorder="1" applyAlignment="1">
      <alignment horizontal="left" vertical="center"/>
    </xf>
    <xf numFmtId="0" fontId="38" fillId="0" borderId="0" xfId="0" applyFont="1" applyAlignment="1">
      <alignment horizontal="left"/>
    </xf>
    <xf numFmtId="181" fontId="37" fillId="0" borderId="68" xfId="66" applyNumberFormat="1" applyFont="1" applyFill="1" applyBorder="1" applyAlignment="1">
      <alignment horizontal="center" vertical="center"/>
    </xf>
    <xf numFmtId="181" fontId="37" fillId="0" borderId="29" xfId="66" applyNumberFormat="1" applyFont="1" applyFill="1" applyBorder="1" applyAlignment="1">
      <alignment horizontal="center" vertical="center"/>
    </xf>
    <xf numFmtId="2" fontId="38" fillId="0" borderId="13" xfId="0" applyNumberFormat="1" applyFont="1" applyFill="1" applyBorder="1" applyAlignment="1">
      <alignment horizontal="center" vertical="center"/>
    </xf>
    <xf numFmtId="181" fontId="38" fillId="0" borderId="13" xfId="66" applyNumberFormat="1" applyFont="1" applyFill="1" applyBorder="1" applyAlignment="1">
      <alignment vertical="center"/>
    </xf>
    <xf numFmtId="181" fontId="38" fillId="0" borderId="31" xfId="66" applyNumberFormat="1" applyFont="1" applyBorder="1" applyAlignment="1">
      <alignment vertical="center"/>
    </xf>
    <xf numFmtId="0" fontId="38" fillId="0" borderId="13" xfId="0" applyFont="1" applyFill="1" applyBorder="1" applyAlignment="1">
      <alignment horizontal="center" vertical="center"/>
    </xf>
    <xf numFmtId="181" fontId="37" fillId="0" borderId="33" xfId="66" applyNumberFormat="1" applyFont="1" applyBorder="1" applyAlignment="1">
      <alignment vertical="center"/>
    </xf>
    <xf numFmtId="181" fontId="38" fillId="0" borderId="0" xfId="66" applyNumberFormat="1" applyFont="1"/>
    <xf numFmtId="181" fontId="38" fillId="0" borderId="31" xfId="66" applyNumberFormat="1" applyFont="1" applyFill="1" applyBorder="1" applyAlignment="1">
      <alignment vertical="center"/>
    </xf>
    <xf numFmtId="0" fontId="5" fillId="33" borderId="49" xfId="0" applyFont="1" applyFill="1" applyBorder="1" applyAlignment="1">
      <alignment horizontal="center" vertical="center"/>
    </xf>
    <xf numFmtId="0" fontId="5" fillId="33" borderId="50" xfId="0" applyFont="1" applyFill="1" applyBorder="1" applyAlignment="1">
      <alignment horizontal="left" vertical="center" wrapText="1"/>
    </xf>
    <xf numFmtId="0" fontId="5" fillId="33" borderId="50" xfId="0" applyFont="1" applyFill="1" applyBorder="1" applyAlignment="1">
      <alignment horizontal="center" vertical="center"/>
    </xf>
    <xf numFmtId="181" fontId="5" fillId="33" borderId="50" xfId="66" applyNumberFormat="1" applyFont="1" applyFill="1" applyBorder="1" applyAlignment="1">
      <alignment vertical="center"/>
    </xf>
    <xf numFmtId="181" fontId="5" fillId="33" borderId="51" xfId="66" applyNumberFormat="1" applyFont="1" applyFill="1" applyBorder="1" applyAlignment="1">
      <alignment vertical="center"/>
    </xf>
    <xf numFmtId="0" fontId="5" fillId="33" borderId="84" xfId="90" applyFont="1" applyFill="1" applyBorder="1" applyAlignment="1">
      <alignment horizontal="right" vertical="center"/>
    </xf>
    <xf numFmtId="0" fontId="50" fillId="0" borderId="0" xfId="0" applyFont="1" applyAlignment="1">
      <alignment vertical="center"/>
    </xf>
    <xf numFmtId="0" fontId="43" fillId="0" borderId="0" xfId="0" applyFont="1" applyFill="1"/>
    <xf numFmtId="0" fontId="43" fillId="0" borderId="0" xfId="0" applyFont="1" applyBorder="1" applyAlignment="1">
      <alignment vertical="center"/>
    </xf>
    <xf numFmtId="4" fontId="43" fillId="0" borderId="13" xfId="0" applyNumberFormat="1" applyFont="1" applyFill="1" applyBorder="1" applyAlignment="1">
      <alignment horizontal="left" vertical="center"/>
    </xf>
    <xf numFmtId="42" fontId="38" fillId="0" borderId="0" xfId="308" applyFont="1"/>
    <xf numFmtId="0" fontId="0" fillId="0" borderId="42" xfId="0" applyFont="1" applyBorder="1" applyAlignment="1">
      <alignment horizontal="left" vertical="center" wrapText="1"/>
    </xf>
    <xf numFmtId="0" fontId="37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7" fillId="0" borderId="13" xfId="0" applyFont="1" applyBorder="1" applyAlignment="1">
      <alignment horizontal="left" vertical="center" wrapText="1"/>
    </xf>
    <xf numFmtId="2" fontId="38" fillId="41" borderId="13" xfId="0" applyNumberFormat="1" applyFont="1" applyFill="1" applyBorder="1" applyAlignment="1">
      <alignment horizontal="center" vertical="center"/>
    </xf>
    <xf numFmtId="0" fontId="37" fillId="0" borderId="17" xfId="110" applyFont="1" applyBorder="1" applyAlignment="1" applyProtection="1">
      <alignment horizontal="center" vertical="center" wrapText="1"/>
      <protection locked="0"/>
    </xf>
    <xf numFmtId="0" fontId="37" fillId="0" borderId="18" xfId="110" applyFont="1" applyBorder="1" applyAlignment="1" applyProtection="1">
      <alignment horizontal="center" vertical="center" wrapText="1"/>
      <protection locked="0"/>
    </xf>
    <xf numFmtId="0" fontId="37" fillId="0" borderId="19" xfId="110" applyFont="1" applyBorder="1" applyAlignment="1" applyProtection="1">
      <alignment horizontal="center" vertical="center" wrapText="1"/>
      <protection locked="0"/>
    </xf>
    <xf numFmtId="0" fontId="37" fillId="0" borderId="22" xfId="110" applyFont="1" applyBorder="1" applyAlignment="1" applyProtection="1">
      <alignment horizontal="center" vertical="center" wrapText="1"/>
      <protection locked="0"/>
    </xf>
    <xf numFmtId="0" fontId="37" fillId="0" borderId="23" xfId="110" applyFont="1" applyBorder="1" applyAlignment="1" applyProtection="1">
      <alignment horizontal="center" vertical="center" wrapText="1"/>
      <protection locked="0"/>
    </xf>
    <xf numFmtId="0" fontId="37" fillId="0" borderId="24" xfId="110" applyFont="1" applyBorder="1" applyAlignment="1" applyProtection="1">
      <alignment horizontal="center" vertical="center" wrapText="1"/>
      <protection locked="0"/>
    </xf>
    <xf numFmtId="0" fontId="37" fillId="0" borderId="26" xfId="110" applyFont="1" applyBorder="1" applyAlignment="1" applyProtection="1">
      <alignment horizontal="center" vertical="justify" wrapText="1"/>
      <protection locked="0"/>
    </xf>
    <xf numFmtId="0" fontId="37" fillId="0" borderId="27" xfId="110" applyFont="1" applyBorder="1" applyAlignment="1" applyProtection="1">
      <alignment horizontal="center" vertical="justify" wrapText="1"/>
      <protection locked="0"/>
    </xf>
    <xf numFmtId="0" fontId="32" fillId="34" borderId="10" xfId="0" applyFont="1" applyFill="1" applyBorder="1" applyAlignment="1">
      <alignment horizontal="center" vertical="center" wrapText="1"/>
    </xf>
    <xf numFmtId="0" fontId="32" fillId="34" borderId="78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34" borderId="10" xfId="0" applyFont="1" applyFill="1" applyBorder="1" applyAlignment="1">
      <alignment horizontal="center" vertical="center"/>
    </xf>
    <xf numFmtId="0" fontId="5" fillId="34" borderId="78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horizontal="left" vertical="center"/>
    </xf>
    <xf numFmtId="0" fontId="31" fillId="33" borderId="11" xfId="0" applyFont="1" applyFill="1" applyBorder="1" applyAlignment="1">
      <alignment horizontal="left" vertical="center"/>
    </xf>
    <xf numFmtId="0" fontId="31" fillId="33" borderId="78" xfId="0" applyFont="1" applyFill="1" applyBorder="1" applyAlignment="1">
      <alignment horizontal="left" vertical="center"/>
    </xf>
    <xf numFmtId="0" fontId="31" fillId="0" borderId="34" xfId="0" applyFont="1" applyBorder="1" applyAlignment="1">
      <alignment horizontal="right" vertical="center"/>
    </xf>
    <xf numFmtId="0" fontId="31" fillId="33" borderId="10" xfId="0" applyFont="1" applyFill="1" applyBorder="1" applyAlignment="1">
      <alignment horizontal="left" vertical="center" wrapText="1"/>
    </xf>
    <xf numFmtId="0" fontId="31" fillId="33" borderId="11" xfId="0" applyFont="1" applyFill="1" applyBorder="1" applyAlignment="1">
      <alignment horizontal="left" vertical="center" wrapText="1"/>
    </xf>
    <xf numFmtId="0" fontId="31" fillId="33" borderId="78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2" xfId="0" applyFont="1" applyBorder="1" applyAlignment="1">
      <alignment horizontal="right" vertical="center"/>
    </xf>
    <xf numFmtId="0" fontId="37" fillId="0" borderId="13" xfId="0" applyFont="1" applyBorder="1" applyAlignment="1">
      <alignment horizontal="right" vertical="center"/>
    </xf>
    <xf numFmtId="0" fontId="37" fillId="0" borderId="13" xfId="0" applyFont="1" applyFill="1" applyBorder="1" applyAlignment="1">
      <alignment horizontal="right" vertical="center"/>
    </xf>
    <xf numFmtId="0" fontId="31" fillId="34" borderId="10" xfId="0" applyFont="1" applyFill="1" applyBorder="1" applyAlignment="1">
      <alignment horizontal="left" vertical="center"/>
    </xf>
    <xf numFmtId="0" fontId="31" fillId="34" borderId="11" xfId="0" applyFont="1" applyFill="1" applyBorder="1" applyAlignment="1">
      <alignment horizontal="left" vertical="center"/>
    </xf>
    <xf numFmtId="0" fontId="31" fillId="34" borderId="78" xfId="0" applyFont="1" applyFill="1" applyBorder="1" applyAlignment="1">
      <alignment horizontal="left" vertical="center"/>
    </xf>
    <xf numFmtId="0" fontId="31" fillId="0" borderId="10" xfId="0" applyFont="1" applyFill="1" applyBorder="1" applyAlignment="1">
      <alignment horizontal="left" vertical="center"/>
    </xf>
    <xf numFmtId="0" fontId="31" fillId="0" borderId="11" xfId="0" applyFont="1" applyFill="1" applyBorder="1" applyAlignment="1">
      <alignment horizontal="left" vertical="center"/>
    </xf>
    <xf numFmtId="0" fontId="31" fillId="0" borderId="78" xfId="0" applyFont="1" applyFill="1" applyBorder="1" applyAlignment="1">
      <alignment horizontal="left" vertical="center"/>
    </xf>
    <xf numFmtId="0" fontId="31" fillId="34" borderId="10" xfId="0" applyFont="1" applyFill="1" applyBorder="1" applyAlignment="1">
      <alignment horizontal="left"/>
    </xf>
    <xf numFmtId="0" fontId="31" fillId="34" borderId="11" xfId="0" applyFont="1" applyFill="1" applyBorder="1" applyAlignment="1">
      <alignment horizontal="left"/>
    </xf>
    <xf numFmtId="0" fontId="31" fillId="34" borderId="78" xfId="0" applyFont="1" applyFill="1" applyBorder="1" applyAlignment="1">
      <alignment horizontal="left"/>
    </xf>
    <xf numFmtId="0" fontId="31" fillId="0" borderId="10" xfId="0" applyFont="1" applyFill="1" applyBorder="1" applyAlignment="1">
      <alignment horizontal="left"/>
    </xf>
    <xf numFmtId="0" fontId="31" fillId="0" borderId="11" xfId="0" applyFont="1" applyFill="1" applyBorder="1" applyAlignment="1">
      <alignment horizontal="left"/>
    </xf>
    <xf numFmtId="0" fontId="31" fillId="0" borderId="78" xfId="0" applyFont="1" applyFill="1" applyBorder="1" applyAlignment="1">
      <alignment horizontal="left"/>
    </xf>
    <xf numFmtId="0" fontId="37" fillId="0" borderId="10" xfId="0" applyFont="1" applyFill="1" applyBorder="1" applyAlignment="1">
      <alignment horizontal="left" vertical="center"/>
    </xf>
    <xf numFmtId="0" fontId="37" fillId="0" borderId="11" xfId="0" applyFont="1" applyFill="1" applyBorder="1" applyAlignment="1">
      <alignment horizontal="left" vertical="center"/>
    </xf>
    <xf numFmtId="0" fontId="37" fillId="0" borderId="78" xfId="0" applyFont="1" applyFill="1" applyBorder="1" applyAlignment="1">
      <alignment horizontal="left" vertical="center"/>
    </xf>
    <xf numFmtId="0" fontId="37" fillId="0" borderId="10" xfId="0" applyFont="1" applyFill="1" applyBorder="1" applyAlignment="1">
      <alignment horizontal="right" vertical="center"/>
    </xf>
    <xf numFmtId="0" fontId="37" fillId="0" borderId="11" xfId="0" applyFont="1" applyFill="1" applyBorder="1" applyAlignment="1">
      <alignment horizontal="right" vertical="center"/>
    </xf>
    <xf numFmtId="0" fontId="37" fillId="0" borderId="78" xfId="0" applyFont="1" applyFill="1" applyBorder="1" applyAlignment="1">
      <alignment horizontal="right" vertical="center"/>
    </xf>
    <xf numFmtId="0" fontId="31" fillId="0" borderId="10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1" fillId="0" borderId="78" xfId="0" applyFont="1" applyBorder="1" applyAlignment="1">
      <alignment horizontal="left" vertical="center"/>
    </xf>
    <xf numFmtId="0" fontId="43" fillId="0" borderId="10" xfId="0" applyFont="1" applyFill="1" applyBorder="1" applyAlignment="1">
      <alignment horizontal="left" vertical="center"/>
    </xf>
    <xf numFmtId="0" fontId="43" fillId="0" borderId="11" xfId="0" applyFont="1" applyFill="1" applyBorder="1" applyAlignment="1">
      <alignment horizontal="left" vertical="center"/>
    </xf>
    <xf numFmtId="0" fontId="43" fillId="0" borderId="78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181" fontId="38" fillId="0" borderId="13" xfId="66" applyNumberFormat="1" applyFont="1" applyFill="1" applyBorder="1" applyAlignment="1" applyProtection="1">
      <alignment vertical="center"/>
      <protection locked="0"/>
    </xf>
    <xf numFmtId="0" fontId="31" fillId="34" borderId="25" xfId="0" applyFont="1" applyFill="1" applyBorder="1" applyAlignment="1">
      <alignment horizontal="center" vertical="center" wrapText="1"/>
    </xf>
    <xf numFmtId="0" fontId="31" fillId="34" borderId="26" xfId="0" applyFont="1" applyFill="1" applyBorder="1" applyAlignment="1">
      <alignment horizontal="center" vertical="center" wrapText="1"/>
    </xf>
    <xf numFmtId="0" fontId="31" fillId="34" borderId="27" xfId="0" applyFont="1" applyFill="1" applyBorder="1" applyAlignment="1">
      <alignment horizontal="center" vertical="center" wrapText="1"/>
    </xf>
    <xf numFmtId="181" fontId="38" fillId="0" borderId="13" xfId="0" applyNumberFormat="1" applyFont="1" applyBorder="1" applyAlignment="1" applyProtection="1">
      <alignment vertical="center"/>
      <protection locked="0"/>
    </xf>
    <xf numFmtId="181" fontId="38" fillId="0" borderId="13" xfId="0" applyNumberFormat="1" applyFont="1" applyFill="1" applyBorder="1" applyAlignment="1" applyProtection="1">
      <alignment vertical="center"/>
      <protection locked="0"/>
    </xf>
    <xf numFmtId="181" fontId="43" fillId="0" borderId="13" xfId="66" applyNumberFormat="1" applyFont="1" applyFill="1" applyBorder="1" applyAlignment="1" applyProtection="1">
      <alignment vertical="center"/>
      <protection locked="0"/>
    </xf>
    <xf numFmtId="0" fontId="31" fillId="0" borderId="25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181" fontId="36" fillId="0" borderId="56" xfId="0" applyNumberFormat="1" applyFont="1" applyBorder="1" applyAlignment="1" applyProtection="1">
      <alignment vertical="center"/>
      <protection locked="0"/>
    </xf>
    <xf numFmtId="181" fontId="36" fillId="0" borderId="56" xfId="0" applyNumberFormat="1" applyFont="1" applyFill="1" applyBorder="1" applyAlignment="1" applyProtection="1">
      <alignment vertical="center"/>
      <protection locked="0"/>
    </xf>
    <xf numFmtId="181" fontId="41" fillId="0" borderId="56" xfId="0" applyNumberFormat="1" applyFont="1" applyFill="1" applyBorder="1" applyAlignment="1" applyProtection="1">
      <alignment vertical="center"/>
      <protection locked="0"/>
    </xf>
    <xf numFmtId="181" fontId="0" fillId="0" borderId="50" xfId="66" applyNumberFormat="1" applyFont="1" applyFill="1" applyBorder="1" applyAlignment="1" applyProtection="1">
      <alignment vertical="center"/>
      <protection locked="0"/>
    </xf>
    <xf numFmtId="0" fontId="31" fillId="0" borderId="44" xfId="0" applyFont="1" applyBorder="1" applyAlignment="1">
      <alignment horizontal="right" vertical="center"/>
    </xf>
    <xf numFmtId="181" fontId="33" fillId="0" borderId="42" xfId="2" applyNumberFormat="1" applyFont="1" applyBorder="1" applyAlignment="1" applyProtection="1">
      <alignment vertical="center"/>
      <protection locked="0"/>
    </xf>
    <xf numFmtId="181" fontId="33" fillId="0" borderId="50" xfId="2" applyNumberFormat="1" applyFont="1" applyFill="1" applyBorder="1" applyAlignment="1" applyProtection="1">
      <alignment vertical="center"/>
      <protection locked="0"/>
    </xf>
    <xf numFmtId="181" fontId="33" fillId="0" borderId="62" xfId="2" applyNumberFormat="1" applyFont="1" applyBorder="1" applyAlignment="1" applyProtection="1">
      <alignment vertical="center"/>
      <protection locked="0"/>
    </xf>
    <xf numFmtId="181" fontId="33" fillId="0" borderId="62" xfId="2" applyNumberFormat="1" applyFont="1" applyFill="1" applyBorder="1" applyAlignment="1" applyProtection="1">
      <alignment vertical="center"/>
      <protection locked="0"/>
    </xf>
    <xf numFmtId="181" fontId="5" fillId="0" borderId="24" xfId="66" applyNumberFormat="1" applyFont="1" applyBorder="1" applyAlignment="1">
      <alignment horizontal="right" vertical="center" indent="1"/>
    </xf>
    <xf numFmtId="0" fontId="33" fillId="0" borderId="28" xfId="0" applyFont="1" applyBorder="1" applyAlignment="1">
      <alignment horizontal="left" wrapText="1"/>
    </xf>
    <xf numFmtId="9" fontId="40" fillId="0" borderId="68" xfId="90" applyNumberFormat="1" applyFont="1" applyFill="1" applyBorder="1" applyAlignment="1">
      <alignment horizontal="center" vertical="center" wrapText="1"/>
    </xf>
    <xf numFmtId="181" fontId="0" fillId="0" borderId="29" xfId="66" applyNumberFormat="1" applyFont="1" applyBorder="1" applyAlignment="1">
      <alignment horizontal="right" vertical="center" indent="1"/>
    </xf>
    <xf numFmtId="0" fontId="33" fillId="0" borderId="32" xfId="90" applyFont="1" applyBorder="1" applyAlignment="1">
      <alignment horizontal="left" vertical="center" wrapText="1"/>
    </xf>
    <xf numFmtId="9" fontId="40" fillId="0" borderId="34" xfId="90" applyNumberFormat="1" applyFont="1" applyFill="1" applyBorder="1" applyAlignment="1">
      <alignment horizontal="center" vertical="center" wrapText="1"/>
    </xf>
    <xf numFmtId="181" fontId="0" fillId="0" borderId="33" xfId="66" applyNumberFormat="1" applyFont="1" applyBorder="1" applyAlignment="1">
      <alignment horizontal="right" vertical="center" indent="1"/>
    </xf>
    <xf numFmtId="181" fontId="51" fillId="0" borderId="85" xfId="66" applyNumberFormat="1" applyFont="1" applyFill="1" applyBorder="1" applyAlignment="1">
      <alignment horizontal="left" vertical="center"/>
    </xf>
    <xf numFmtId="0" fontId="32" fillId="34" borderId="10" xfId="0" applyFont="1" applyFill="1" applyBorder="1" applyAlignment="1">
      <alignment horizontal="center" vertical="center"/>
    </xf>
    <xf numFmtId="0" fontId="32" fillId="34" borderId="78" xfId="0" applyFont="1" applyFill="1" applyBorder="1" applyAlignment="1">
      <alignment horizontal="center" vertical="center"/>
    </xf>
  </cellXfs>
  <cellStyles count="309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5 2 2" xfId="8"/>
    <cellStyle name="20% - Énfasis5 3" xfId="9"/>
    <cellStyle name="20% - Énfasis5 3 2" xfId="10"/>
    <cellStyle name="20% - Énfasis5 4" xfId="11"/>
    <cellStyle name="20% - Énfasis5 5" xfId="12"/>
    <cellStyle name="20% - Énfasis6 2" xfId="13"/>
    <cellStyle name="40% - Énfasis1 2" xfId="14"/>
    <cellStyle name="40% - Énfasis2 2" xfId="15"/>
    <cellStyle name="40% - Énfasis3 2" xfId="16"/>
    <cellStyle name="40% - Énfasis4 2" xfId="17"/>
    <cellStyle name="40% - Énfasis4 2 2" xfId="18"/>
    <cellStyle name="40% - Énfasis5 2" xfId="19"/>
    <cellStyle name="40% - Énfasis6 2" xfId="20"/>
    <cellStyle name="60% - Énfasis1 2" xfId="21"/>
    <cellStyle name="60% - Énfasis2 2" xfId="22"/>
    <cellStyle name="60% - Énfasis3 2" xfId="23"/>
    <cellStyle name="60% - Énfasis4 2" xfId="24"/>
    <cellStyle name="60% - Énfasis5 2" xfId="25"/>
    <cellStyle name="60% - Énfasis6 2" xfId="26"/>
    <cellStyle name="Buena 2" xfId="27"/>
    <cellStyle name="Cálculo 2" xfId="28"/>
    <cellStyle name="Celda de comprobación 2" xfId="29"/>
    <cellStyle name="Celda vinculada 2" xfId="30"/>
    <cellStyle name="Comma0" xfId="31"/>
    <cellStyle name="Currency0" xfId="32"/>
    <cellStyle name="Date" xfId="33"/>
    <cellStyle name="Dia" xfId="34"/>
    <cellStyle name="Encabez1" xfId="35"/>
    <cellStyle name="Encabez2" xfId="36"/>
    <cellStyle name="Encabezado 4 2" xfId="37"/>
    <cellStyle name="Énfasis1 2" xfId="38"/>
    <cellStyle name="Énfasis1 2 2" xfId="39"/>
    <cellStyle name="Énfasis2 2" xfId="40"/>
    <cellStyle name="Énfasis3 2" xfId="41"/>
    <cellStyle name="Énfasis4 2" xfId="42"/>
    <cellStyle name="Énfasis5 2" xfId="43"/>
    <cellStyle name="Énfasis5 2 2" xfId="44"/>
    <cellStyle name="Énfasis6 2" xfId="45"/>
    <cellStyle name="Entrada 2" xfId="46"/>
    <cellStyle name="Euro" xfId="47"/>
    <cellStyle name="Fijo" xfId="48"/>
    <cellStyle name="Financiero" xfId="49"/>
    <cellStyle name="Fixed" xfId="50"/>
    <cellStyle name="Heading 1" xfId="51"/>
    <cellStyle name="Heading 2" xfId="52"/>
    <cellStyle name="Incorrecto 2" xfId="53"/>
    <cellStyle name="Incorrecto 2 2" xfId="54"/>
    <cellStyle name="Millares" xfId="1" builtinId="3"/>
    <cellStyle name="Millares 2" xfId="55"/>
    <cellStyle name="Millares 2 2" xfId="56"/>
    <cellStyle name="Millares 2 2 2" xfId="57"/>
    <cellStyle name="Millares 2 2 3" xfId="58"/>
    <cellStyle name="Millares 2 2 4" xfId="59"/>
    <cellStyle name="Millares 2 3" xfId="60"/>
    <cellStyle name="Millares 2 4" xfId="61"/>
    <cellStyle name="Millares 2 5" xfId="62"/>
    <cellStyle name="Millares 3" xfId="63"/>
    <cellStyle name="Millares 4" xfId="64"/>
    <cellStyle name="Millares 5" xfId="65"/>
    <cellStyle name="Moneda" xfId="2" builtinId="4"/>
    <cellStyle name="Moneda [0]" xfId="308" builtinId="7"/>
    <cellStyle name="Moneda 2" xfId="66"/>
    <cellStyle name="Moneda 2 2" xfId="67"/>
    <cellStyle name="Moneda 2 3" xfId="68"/>
    <cellStyle name="Moneda 2 4" xfId="69"/>
    <cellStyle name="Moneda 2 4 2" xfId="70"/>
    <cellStyle name="Moneda 2 5" xfId="71"/>
    <cellStyle name="Moneda 2 5 2" xfId="72"/>
    <cellStyle name="Moneda 2 6" xfId="73"/>
    <cellStyle name="Moneda 3" xfId="74"/>
    <cellStyle name="Moneda 3 2" xfId="75"/>
    <cellStyle name="Moneda 3 3" xfId="76"/>
    <cellStyle name="Moneda 4" xfId="77"/>
    <cellStyle name="Moneda 4 2" xfId="78"/>
    <cellStyle name="Moneda 4 2 2" xfId="79"/>
    <cellStyle name="Moneda 4 3" xfId="80"/>
    <cellStyle name="Moneda 5" xfId="81"/>
    <cellStyle name="Moneda 5 2" xfId="82"/>
    <cellStyle name="Moneda 6" xfId="83"/>
    <cellStyle name="Moneda 6 2" xfId="84"/>
    <cellStyle name="Moneda 7" xfId="85"/>
    <cellStyle name="Moneda 8" xfId="86"/>
    <cellStyle name="Moneda 9" xfId="307"/>
    <cellStyle name="Monetario" xfId="87"/>
    <cellStyle name="Neutral 2" xfId="88"/>
    <cellStyle name="Neutral 2 2" xfId="89"/>
    <cellStyle name="Normal" xfId="0" builtinId="0"/>
    <cellStyle name="Normal 10" xfId="90"/>
    <cellStyle name="Normal 10 2" xfId="91"/>
    <cellStyle name="Normal 10 3" xfId="92"/>
    <cellStyle name="Normal 10 4" xfId="93"/>
    <cellStyle name="Normal 10 5" xfId="94"/>
    <cellStyle name="Normal 11" xfId="95"/>
    <cellStyle name="Normal 11 2" xfId="96"/>
    <cellStyle name="Normal 11 3" xfId="97"/>
    <cellStyle name="Normal 11 4" xfId="98"/>
    <cellStyle name="Normal 12" xfId="99"/>
    <cellStyle name="Normal 12 2" xfId="100"/>
    <cellStyle name="Normal 12 2 2" xfId="101"/>
    <cellStyle name="Normal 12 3" xfId="102"/>
    <cellStyle name="Normal 12 3 2" xfId="103"/>
    <cellStyle name="Normal 12 4" xfId="104"/>
    <cellStyle name="Normal 12 5" xfId="105"/>
    <cellStyle name="Normal 12 6" xfId="106"/>
    <cellStyle name="Normal 12 7" xfId="107"/>
    <cellStyle name="Normal 12 8" xfId="108"/>
    <cellStyle name="Normal 12 9" xfId="109"/>
    <cellStyle name="Normal 13" xfId="110"/>
    <cellStyle name="Normal 13 2" xfId="111"/>
    <cellStyle name="Normal 13 2 2" xfId="112"/>
    <cellStyle name="Normal 13 3" xfId="113"/>
    <cellStyle name="Normal 13 4" xfId="114"/>
    <cellStyle name="Normal 13 5" xfId="115"/>
    <cellStyle name="Normal 13 6" xfId="116"/>
    <cellStyle name="Normal 13 7" xfId="117"/>
    <cellStyle name="Normal 13 8" xfId="118"/>
    <cellStyle name="Normal 14" xfId="119"/>
    <cellStyle name="Normal 14 2" xfId="120"/>
    <cellStyle name="Normal 14 2 2" xfId="121"/>
    <cellStyle name="Normal 14 3" xfId="122"/>
    <cellStyle name="Normal 14 4" xfId="123"/>
    <cellStyle name="Normal 14 5" xfId="124"/>
    <cellStyle name="Normal 14 6" xfId="125"/>
    <cellStyle name="Normal 14 7" xfId="126"/>
    <cellStyle name="Normal 14 8" xfId="127"/>
    <cellStyle name="Normal 15 2" xfId="128"/>
    <cellStyle name="Normal 15 3" xfId="129"/>
    <cellStyle name="Normal 16 2" xfId="130"/>
    <cellStyle name="Normal 16 3" xfId="131"/>
    <cellStyle name="Normal 16 4" xfId="132"/>
    <cellStyle name="Normal 16 5" xfId="133"/>
    <cellStyle name="Normal 17" xfId="134"/>
    <cellStyle name="Normal 17 2" xfId="135"/>
    <cellStyle name="Normal 17 3" xfId="136"/>
    <cellStyle name="Normal 17 4" xfId="137"/>
    <cellStyle name="Normal 17 5" xfId="138"/>
    <cellStyle name="Normal 18" xfId="139"/>
    <cellStyle name="Normal 2" xfId="140"/>
    <cellStyle name="Normal 2 10" xfId="141"/>
    <cellStyle name="Normal 2 10 2" xfId="142"/>
    <cellStyle name="Normal 2 10 3" xfId="143"/>
    <cellStyle name="Normal 2 10 4" xfId="144"/>
    <cellStyle name="Normal 2 10 5" xfId="145"/>
    <cellStyle name="Normal 2 10 6" xfId="146"/>
    <cellStyle name="Normal 2 10 7" xfId="147"/>
    <cellStyle name="Normal 2 10 8" xfId="148"/>
    <cellStyle name="Normal 2 11" xfId="149"/>
    <cellStyle name="Normal 2 11 2" xfId="150"/>
    <cellStyle name="Normal 2 11 3" xfId="151"/>
    <cellStyle name="Normal 2 11 4" xfId="152"/>
    <cellStyle name="Normal 2 11 5" xfId="153"/>
    <cellStyle name="Normal 2 11 6" xfId="154"/>
    <cellStyle name="Normal 2 11 7" xfId="155"/>
    <cellStyle name="Normal 2 12" xfId="156"/>
    <cellStyle name="Normal 2 12 2" xfId="157"/>
    <cellStyle name="Normal 2 13" xfId="158"/>
    <cellStyle name="Normal 2 13 2" xfId="159"/>
    <cellStyle name="Normal 2 13 3" xfId="160"/>
    <cellStyle name="Normal 2 14" xfId="161"/>
    <cellStyle name="Normal 2 14 2" xfId="162"/>
    <cellStyle name="Normal 2 15" xfId="163"/>
    <cellStyle name="Normal 2 16" xfId="164"/>
    <cellStyle name="Normal 2 17" xfId="165"/>
    <cellStyle name="Normal 2 2" xfId="166"/>
    <cellStyle name="Normal 2 2 2" xfId="167"/>
    <cellStyle name="Normal 2 2 3" xfId="168"/>
    <cellStyle name="Normal 2 2 4" xfId="169"/>
    <cellStyle name="Normal 2 2 5" xfId="170"/>
    <cellStyle name="Normal 2 3" xfId="171"/>
    <cellStyle name="Normal 2 3 2" xfId="172"/>
    <cellStyle name="Normal 2 4" xfId="173"/>
    <cellStyle name="Normal 2 4 2" xfId="174"/>
    <cellStyle name="Normal 2 4 3" xfId="175"/>
    <cellStyle name="Normal 2 4 4" xfId="176"/>
    <cellStyle name="Normal 2 4 5" xfId="177"/>
    <cellStyle name="Normal 2 4 6" xfId="178"/>
    <cellStyle name="Normal 2 4 7" xfId="179"/>
    <cellStyle name="Normal 2 4 8" xfId="180"/>
    <cellStyle name="Normal 2 5" xfId="181"/>
    <cellStyle name="Normal 2 5 2" xfId="182"/>
    <cellStyle name="Normal 2 5 3" xfId="183"/>
    <cellStyle name="Normal 2 5 4" xfId="184"/>
    <cellStyle name="Normal 2 5 5" xfId="185"/>
    <cellStyle name="Normal 2 5 6" xfId="186"/>
    <cellStyle name="Normal 2 6" xfId="187"/>
    <cellStyle name="Normal 2 6 2" xfId="188"/>
    <cellStyle name="Normal 2 7" xfId="189"/>
    <cellStyle name="Normal 2 7 2" xfId="190"/>
    <cellStyle name="Normal 2 8" xfId="191"/>
    <cellStyle name="Normal 2 8 2" xfId="192"/>
    <cellStyle name="Normal 2 9" xfId="193"/>
    <cellStyle name="Normal 2 9 2" xfId="194"/>
    <cellStyle name="Normal 2 9 3" xfId="195"/>
    <cellStyle name="Normal 2 9 4" xfId="196"/>
    <cellStyle name="Normal 2 9 5" xfId="197"/>
    <cellStyle name="Normal 2 9 6" xfId="198"/>
    <cellStyle name="Normal 2 9 7" xfId="199"/>
    <cellStyle name="Normal 2 9 8" xfId="200"/>
    <cellStyle name="Normal 2 9 9" xfId="201"/>
    <cellStyle name="Normal 20 2" xfId="202"/>
    <cellStyle name="Normal 21 2" xfId="203"/>
    <cellStyle name="Normal 3" xfId="204"/>
    <cellStyle name="Normal 3 10" xfId="205"/>
    <cellStyle name="Normal 3 11" xfId="206"/>
    <cellStyle name="Normal 3 18" xfId="207"/>
    <cellStyle name="Normal 3 2" xfId="208"/>
    <cellStyle name="Normal 3 2 10" xfId="209"/>
    <cellStyle name="Normal 3 2 2" xfId="210"/>
    <cellStyle name="Normal 3 2 3" xfId="211"/>
    <cellStyle name="Normal 3 2 4" xfId="212"/>
    <cellStyle name="Normal 3 2 5" xfId="213"/>
    <cellStyle name="Normal 3 2 6" xfId="214"/>
    <cellStyle name="Normal 3 2 7" xfId="215"/>
    <cellStyle name="Normal 3 2 8" xfId="216"/>
    <cellStyle name="Normal 3 2 9" xfId="217"/>
    <cellStyle name="Normal 3 3" xfId="218"/>
    <cellStyle name="Normal 3 3 2" xfId="219"/>
    <cellStyle name="Normal 3 3 3" xfId="220"/>
    <cellStyle name="Normal 3 3 4" xfId="221"/>
    <cellStyle name="Normal 3 3 5" xfId="222"/>
    <cellStyle name="Normal 3 3 6" xfId="223"/>
    <cellStyle name="Normal 3 3 7" xfId="224"/>
    <cellStyle name="Normal 3 4" xfId="225"/>
    <cellStyle name="Normal 3 4 2" xfId="226"/>
    <cellStyle name="Normal 3 4 3" xfId="227"/>
    <cellStyle name="Normal 3 4 4" xfId="228"/>
    <cellStyle name="Normal 3 4 5" xfId="229"/>
    <cellStyle name="Normal 3 4 6" xfId="230"/>
    <cellStyle name="Normal 3 5" xfId="231"/>
    <cellStyle name="Normal 3 6" xfId="232"/>
    <cellStyle name="Normal 3 7" xfId="233"/>
    <cellStyle name="Normal 3 8" xfId="234"/>
    <cellStyle name="Normal 3 9" xfId="235"/>
    <cellStyle name="Normal 4" xfId="236"/>
    <cellStyle name="Normal 4 2" xfId="237"/>
    <cellStyle name="Normal 4 3" xfId="238"/>
    <cellStyle name="Normal 4 4" xfId="239"/>
    <cellStyle name="Normal 4 5" xfId="240"/>
    <cellStyle name="Normal 4 6" xfId="241"/>
    <cellStyle name="Normal 4_Presupuesto Acueducto Santa Bárbara de Pinto" xfId="242"/>
    <cellStyle name="Normal 5" xfId="243"/>
    <cellStyle name="Normal 5 2" xfId="244"/>
    <cellStyle name="Normal 5 2 2" xfId="245"/>
    <cellStyle name="Normal 5 3" xfId="246"/>
    <cellStyle name="Normal 5 4" xfId="247"/>
    <cellStyle name="Normal 6" xfId="248"/>
    <cellStyle name="Normal 6 2" xfId="249"/>
    <cellStyle name="Normal 6 2 2" xfId="250"/>
    <cellStyle name="Normal 6 2 3" xfId="251"/>
    <cellStyle name="Normal 6 2 4" xfId="252"/>
    <cellStyle name="Normal 6 2 5" xfId="253"/>
    <cellStyle name="Normal 6 3" xfId="254"/>
    <cellStyle name="Normal 6 3 2" xfId="255"/>
    <cellStyle name="Normal 6 3 3" xfId="256"/>
    <cellStyle name="Normal 6 3 4" xfId="257"/>
    <cellStyle name="Normal 6 3 5" xfId="258"/>
    <cellStyle name="Normal 6 4" xfId="259"/>
    <cellStyle name="Normal 6 5" xfId="260"/>
    <cellStyle name="Normal 6 6" xfId="261"/>
    <cellStyle name="Normal 6 7" xfId="262"/>
    <cellStyle name="Normal 6 8" xfId="263"/>
    <cellStyle name="Normal 7" xfId="264"/>
    <cellStyle name="Normal 7 2" xfId="265"/>
    <cellStyle name="Normal 7 2 2" xfId="266"/>
    <cellStyle name="Normal 7 2 3" xfId="267"/>
    <cellStyle name="Normal 7 2 4" xfId="268"/>
    <cellStyle name="Normal 7 2 5" xfId="269"/>
    <cellStyle name="Normal 7 3" xfId="270"/>
    <cellStyle name="Normal 7 3 2" xfId="271"/>
    <cellStyle name="Normal 7 3 3" xfId="272"/>
    <cellStyle name="Normal 7 3 4" xfId="273"/>
    <cellStyle name="Normal 7 3 5" xfId="274"/>
    <cellStyle name="Normal 8" xfId="275"/>
    <cellStyle name="Normal 8 2" xfId="276"/>
    <cellStyle name="Normal 9" xfId="277"/>
    <cellStyle name="Normal 9 2" xfId="278"/>
    <cellStyle name="Normal 9 2 2" xfId="279"/>
    <cellStyle name="Normal 9 3" xfId="280"/>
    <cellStyle name="Normal 9 3 2" xfId="281"/>
    <cellStyle name="Normal 9 4" xfId="282"/>
    <cellStyle name="Normal 9 4 2" xfId="283"/>
    <cellStyle name="Normal 9 5" xfId="284"/>
    <cellStyle name="Normal 9 5 2" xfId="285"/>
    <cellStyle name="Normal 9 6" xfId="286"/>
    <cellStyle name="Normal 9 7" xfId="287"/>
    <cellStyle name="Normal 9 8" xfId="288"/>
    <cellStyle name="Normal 9 9" xfId="289"/>
    <cellStyle name="Notas 2" xfId="290"/>
    <cellStyle name="Porcentaje" xfId="306" builtinId="5"/>
    <cellStyle name="Porcentaje 2" xfId="291"/>
    <cellStyle name="Porcentaje 3" xfId="292"/>
    <cellStyle name="Porcentaje 4" xfId="293"/>
    <cellStyle name="Porcentual 2" xfId="294"/>
    <cellStyle name="Porcentual 2 2" xfId="295"/>
    <cellStyle name="Porcentual 2 3" xfId="296"/>
    <cellStyle name="Porcentual 2 4" xfId="297"/>
    <cellStyle name="Porcentual 3" xfId="298"/>
    <cellStyle name="Salida 2" xfId="299"/>
    <cellStyle name="Texto de advertencia 2" xfId="300"/>
    <cellStyle name="Texto explicativo 2" xfId="301"/>
    <cellStyle name="Título 1 2" xfId="302"/>
    <cellStyle name="Título 2 2" xfId="303"/>
    <cellStyle name="Título 3 2" xfId="304"/>
    <cellStyle name="Total 2" xfId="305"/>
  </cellStyles>
  <dxfs count="0"/>
  <tableStyles count="0" defaultTableStyle="TableStyleMedium2" defaultPivotStyle="PivotStyleLight16"/>
  <colors>
    <mruColors>
      <color rgb="FF00FFFF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12</xdr:row>
      <xdr:rowOff>76200</xdr:rowOff>
    </xdr:from>
    <xdr:to>
      <xdr:col>0</xdr:col>
      <xdr:colOff>657225</xdr:colOff>
      <xdr:row>15</xdr:row>
      <xdr:rowOff>43702</xdr:rowOff>
    </xdr:to>
    <xdr:pic>
      <xdr:nvPicPr>
        <xdr:cNvPr id="2" name="3 Imagen" descr="D:\3. PROYECTOS\Sin título 3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Dise&#241;os%20cundinamarca%20ultima%20version%20PTAP\CUNDINAMARCA\ED-C264-VEG-PTAP-IT-06.V2\Anexos\ANEXO%206%20Presupuesto-Memorias%20cantidades%20obra\Presupuesto%20PTAP%20La%20Vega_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YECTOS\CUNDINAMARCA\LA%20VIRGEN%20(PACHO)\Dise&#241;o\Dise&#241;o%20V1\Anexo%202.%20Presupuesto\PPTO%20La%20Virgen%20Alcantarillado\121220%20DIS%20LaVirgen%20ALC%20PP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42.11\Proyecto_Disnorte_Publico\Mis%20Documentos\Dise&#241;os%20cundinamarca%20ultima%20version%20PTAP\CUNDINAMARCA\ED-C264-VEG-PTAP-IT-06.V2\Anexos\ANEXO%206%20Presupuesto-Memorias%20cantidades%20obra\Presupuesto%20PTAP%20La%20Vega_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lopez.MARKETTEAM.000\Desktop\C341%20Presupuesto%20Dise&#241;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OBRA%20(Modificado%20FINDETER%2003%2005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"/>
      <sheetName val="Inst. Accesorios"/>
      <sheetName val="CAP. 7"/>
      <sheetName val="Resumen"/>
      <sheetName val="Programa de inversion"/>
      <sheetName val="PTTO POZO SUCCION"/>
      <sheetName val="PTTO LECHOS"/>
      <sheetName val="PTTO TK ESPESA"/>
      <sheetName val="PTTO OPT._PTAP"/>
      <sheetName val="SUM OPT._PTAP"/>
      <sheetName val="PTTO OPT._PTAP LARGO PLAZO"/>
      <sheetName val="SUM OPT._PTAP LARGO PLAZO"/>
      <sheetName val="PPTO_ELEC_LAVEGA"/>
      <sheetName val="Sum. Tubería"/>
      <sheetName val="Sum. Accesorios"/>
      <sheetName val="ListaPrecios"/>
      <sheetName val="APU"/>
      <sheetName val="Insumos"/>
      <sheetName val="ListaMCantera"/>
      <sheetName val="MCantera"/>
      <sheetName val="Tuberia"/>
      <sheetName val="ManoDeObra"/>
      <sheetName val="Municipios"/>
      <sheetName val="APU5,4S"/>
      <sheetName val="APU5,3S"/>
      <sheetName val="APU5,2S"/>
      <sheetName val="APU5,1S"/>
      <sheetName val="APU4,2S"/>
      <sheetName val="APU4,1S"/>
      <sheetName val="APU3,3S"/>
      <sheetName val="APU3,2S"/>
      <sheetName val="APU3,1S"/>
      <sheetName val="APU2,2S"/>
      <sheetName val="APU2,1S"/>
      <sheetName val="APU1,5S"/>
      <sheetName val="APU1,4S"/>
      <sheetName val="APU1,3S"/>
      <sheetName val="APU1,2S"/>
      <sheetName val="APU1,1S"/>
      <sheetName val="APU6,1M"/>
      <sheetName val="APU5,1M"/>
      <sheetName val="APU4,2M"/>
      <sheetName val="APU4,1M"/>
      <sheetName val="APU3,3M"/>
      <sheetName val="APU3,2M"/>
      <sheetName val="APU3,1M"/>
      <sheetName val="APU2,2M"/>
      <sheetName val="APU2,1M"/>
      <sheetName val="APU1,4M"/>
      <sheetName val="APU1,3M"/>
      <sheetName val="APU1,2M"/>
      <sheetName val="APU1,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B1">
            <v>2011</v>
          </cell>
          <cell r="C1" t="str">
            <v>FACTOR DE AJUSTE</v>
          </cell>
          <cell r="E1">
            <v>4.000000000001E-2</v>
          </cell>
        </row>
        <row r="2">
          <cell r="B2">
            <v>2012</v>
          </cell>
          <cell r="C2" t="str">
            <v>FACTOR DE AJUSTE</v>
          </cell>
          <cell r="E2">
            <v>5.8065720687079797E-2</v>
          </cell>
        </row>
        <row r="3">
          <cell r="C3" t="str">
            <v>FACTOR DE AJUSTE EPM</v>
          </cell>
          <cell r="E3">
            <v>1.1003883495145736</v>
          </cell>
        </row>
        <row r="4">
          <cell r="C4" t="str">
            <v>FACTOR DE AJUSTE IEH</v>
          </cell>
          <cell r="E4">
            <v>1.0580657206870798</v>
          </cell>
        </row>
        <row r="10">
          <cell r="B10" t="str">
            <v xml:space="preserve">PRESUPUESTO OPTMIZACIÓN PLANTA DE AGUA POTABLE </v>
          </cell>
        </row>
        <row r="11">
          <cell r="B11" t="str">
            <v>MUNICIPIO DE VERGARA DEPARTAMENTO DE CUNDINAMARCA</v>
          </cell>
        </row>
        <row r="12">
          <cell r="B12" t="str">
            <v>LISTA DE INSUMOS</v>
          </cell>
        </row>
        <row r="15">
          <cell r="B15" t="str">
            <v>DESCRIPCION</v>
          </cell>
          <cell r="C15" t="str">
            <v>UNIDAD</v>
          </cell>
          <cell r="D15" t="str">
            <v>PRECIO SIN AJUSTAR</v>
          </cell>
          <cell r="E15" t="str">
            <v>VALOR UNITARIO</v>
          </cell>
        </row>
        <row r="16">
          <cell r="B16" t="str">
            <v>HERRAMIENTA MENOR</v>
          </cell>
          <cell r="C16" t="str">
            <v>%MO</v>
          </cell>
        </row>
        <row r="17">
          <cell r="B17" t="str">
            <v>ACERO DE REFUERZO 60000PSI</v>
          </cell>
          <cell r="C17" t="str">
            <v>kg</v>
          </cell>
          <cell r="D17">
            <v>2544.5562025762947</v>
          </cell>
          <cell r="E17">
            <v>2800</v>
          </cell>
        </row>
        <row r="18">
          <cell r="B18" t="str">
            <v>ACONDICIONADOR DE SUPERFICIE</v>
          </cell>
          <cell r="C18" t="str">
            <v>un</v>
          </cell>
          <cell r="D18">
            <v>87327.768938539099</v>
          </cell>
          <cell r="E18">
            <v>96094</v>
          </cell>
        </row>
        <row r="19">
          <cell r="B19" t="str">
            <v>ADHESIVO EPOXICO DE CONCRETO</v>
          </cell>
          <cell r="C19" t="str">
            <v>kg</v>
          </cell>
          <cell r="D19">
            <v>52478.101159952865</v>
          </cell>
          <cell r="E19">
            <v>57746</v>
          </cell>
        </row>
        <row r="20">
          <cell r="B20" t="str">
            <v>ADHESIVO NOVAFORT</v>
          </cell>
          <cell r="C20" t="str">
            <v>un</v>
          </cell>
          <cell r="D20">
            <v>43774.80404905857</v>
          </cell>
          <cell r="E20">
            <v>48169</v>
          </cell>
        </row>
        <row r="21">
          <cell r="B21" t="str">
            <v>AGUA</v>
          </cell>
          <cell r="C21" t="str">
            <v>L</v>
          </cell>
          <cell r="D21">
            <v>20.352857142857143</v>
          </cell>
          <cell r="E21">
            <v>22</v>
          </cell>
        </row>
        <row r="22">
          <cell r="B22" t="str">
            <v>ALAMBRE NEGRO NO.18</v>
          </cell>
          <cell r="C22" t="str">
            <v>kg</v>
          </cell>
          <cell r="D22">
            <v>3635.0802893947066</v>
          </cell>
          <cell r="E22">
            <v>4000</v>
          </cell>
        </row>
        <row r="23">
          <cell r="B23" t="str">
            <v>ALCOHOL</v>
          </cell>
          <cell r="C23" t="str">
            <v>L</v>
          </cell>
          <cell r="D23">
            <v>3500.573205858348</v>
          </cell>
          <cell r="E23">
            <v>3852</v>
          </cell>
        </row>
        <row r="24">
          <cell r="B24" t="str">
            <v>ALQUILER DE FINISHER</v>
          </cell>
          <cell r="C24" t="str">
            <v>dia</v>
          </cell>
          <cell r="D24">
            <v>1099999.9271355208</v>
          </cell>
          <cell r="E24">
            <v>1210427</v>
          </cell>
        </row>
        <row r="25">
          <cell r="B25" t="str">
            <v>ALQUILER DE PULIDORA CON DISCO DIAMANTADO</v>
          </cell>
          <cell r="C25" t="str">
            <v>dia</v>
          </cell>
          <cell r="D25">
            <v>19999.975510818233</v>
          </cell>
          <cell r="E25">
            <v>22008</v>
          </cell>
        </row>
        <row r="26">
          <cell r="B26" t="str">
            <v xml:space="preserve">AMARRE PARA TEJA </v>
          </cell>
          <cell r="C26" t="str">
            <v>un</v>
          </cell>
          <cell r="D26">
            <v>525.43561492790491</v>
          </cell>
          <cell r="E26">
            <v>578</v>
          </cell>
        </row>
        <row r="27">
          <cell r="B27" t="str">
            <v>ANDENES EN ADOQUIN</v>
          </cell>
          <cell r="C27" t="str">
            <v>m2</v>
          </cell>
          <cell r="D27">
            <v>30699.411012272045</v>
          </cell>
          <cell r="E27">
            <v>33781</v>
          </cell>
        </row>
        <row r="28">
          <cell r="B28" t="str">
            <v>ÁNGULO DE 3" X 3/8 X 11M</v>
          </cell>
          <cell r="C28" t="str">
            <v>un</v>
          </cell>
          <cell r="D28">
            <v>98999.891522568127</v>
          </cell>
          <cell r="E28">
            <v>108938</v>
          </cell>
        </row>
        <row r="29">
          <cell r="B29" t="str">
            <v>ANGULO DE  2"x3/16"</v>
          </cell>
          <cell r="C29" t="str">
            <v>ml</v>
          </cell>
          <cell r="E29">
            <v>8000</v>
          </cell>
        </row>
        <row r="30">
          <cell r="B30" t="str">
            <v>ANTICORROSIVO</v>
          </cell>
          <cell r="C30" t="str">
            <v>GLB</v>
          </cell>
          <cell r="D30">
            <v>21000.462683652455</v>
          </cell>
          <cell r="E30">
            <v>23109</v>
          </cell>
        </row>
        <row r="31">
          <cell r="B31" t="str">
            <v>ANTICORROSIVO Y ACABADO COLORES 1 GL</v>
          </cell>
          <cell r="C31" t="str">
            <v>GLB</v>
          </cell>
          <cell r="D31">
            <v>53915.776428620971</v>
          </cell>
          <cell r="E31">
            <v>59328</v>
          </cell>
        </row>
        <row r="32">
          <cell r="B32" t="str">
            <v>ANTRACITA PARA FILTROS</v>
          </cell>
          <cell r="C32" t="str">
            <v>m3</v>
          </cell>
          <cell r="D32">
            <v>381849.31566418579</v>
          </cell>
          <cell r="E32">
            <v>420183</v>
          </cell>
        </row>
        <row r="33">
          <cell r="B33" t="str">
            <v>APARATO SANITARIO</v>
          </cell>
          <cell r="C33" t="str">
            <v>un</v>
          </cell>
          <cell r="D33">
            <v>108600.14533938849</v>
          </cell>
          <cell r="E33">
            <v>119502</v>
          </cell>
        </row>
        <row r="34">
          <cell r="B34" t="str">
            <v>ARENA DE PEÑA</v>
          </cell>
          <cell r="C34" t="str">
            <v>m3</v>
          </cell>
          <cell r="D34">
            <v>56726.604245302646</v>
          </cell>
          <cell r="E34">
            <v>71678</v>
          </cell>
        </row>
        <row r="35">
          <cell r="B35" t="str">
            <v>ARENA LAVADA DE PEÑA</v>
          </cell>
          <cell r="C35" t="str">
            <v>m3</v>
          </cell>
          <cell r="D35">
            <v>75599.954422103619</v>
          </cell>
          <cell r="E35">
            <v>73113</v>
          </cell>
        </row>
        <row r="36">
          <cell r="B36" t="str">
            <v>ARENA PARA FILTROS</v>
          </cell>
          <cell r="C36" t="str">
            <v>m3</v>
          </cell>
          <cell r="D36">
            <v>605192.44907647511</v>
          </cell>
          <cell r="E36">
            <v>665947</v>
          </cell>
        </row>
        <row r="37">
          <cell r="B37" t="str">
            <v>BASE ASFALTICA 80 100 MDC 1 EN SITIO</v>
          </cell>
          <cell r="C37" t="str">
            <v>m3</v>
          </cell>
          <cell r="D37">
            <v>357466.09644526104</v>
          </cell>
          <cell r="E37">
            <v>320341</v>
          </cell>
        </row>
        <row r="38">
          <cell r="B38" t="str">
            <v>BASE ASFALTICA 80 100 MDC 2 EN SITIO</v>
          </cell>
          <cell r="C38" t="str">
            <v>m3</v>
          </cell>
          <cell r="D38">
            <v>382719.01703043748</v>
          </cell>
          <cell r="E38">
            <v>340009</v>
          </cell>
        </row>
        <row r="39">
          <cell r="B39" t="str">
            <v>BASE ASFALTICA 80 100 MDC 3 EN SITIO</v>
          </cell>
          <cell r="C39" t="str">
            <v>m3</v>
          </cell>
          <cell r="D39">
            <v>398819.70776052144</v>
          </cell>
          <cell r="E39">
            <v>395741</v>
          </cell>
        </row>
        <row r="40">
          <cell r="B40" t="str">
            <v>BASE GRANULAR BG4 (NORMA ET-2005 IDU)</v>
          </cell>
          <cell r="C40" t="str">
            <v>m3</v>
          </cell>
          <cell r="D40">
            <v>21000.462683652455</v>
          </cell>
          <cell r="E40">
            <v>111998</v>
          </cell>
        </row>
        <row r="41">
          <cell r="B41" t="str">
            <v>BASE PARA POZO D=170CM</v>
          </cell>
          <cell r="C41" t="str">
            <v>un</v>
          </cell>
          <cell r="D41">
            <v>592040.71931151638</v>
          </cell>
          <cell r="E41">
            <v>651475</v>
          </cell>
        </row>
        <row r="42">
          <cell r="B42" t="str">
            <v>BISAGRA COBRADIZA DE 3"</v>
          </cell>
          <cell r="C42" t="str">
            <v>un</v>
          </cell>
          <cell r="D42">
            <v>1509.6614412416852</v>
          </cell>
          <cell r="E42">
            <v>1661</v>
          </cell>
        </row>
        <row r="43">
          <cell r="B43" t="str">
            <v>CAJILLA PARA UN MEDIDOR CON TAPA REGISTRO PARA EXTERIORES</v>
          </cell>
          <cell r="C43" t="str">
            <v>un</v>
          </cell>
          <cell r="D43">
            <v>67170.197284198832</v>
          </cell>
          <cell r="E43">
            <v>73913</v>
          </cell>
        </row>
        <row r="44">
          <cell r="B44" t="str">
            <v>CAMIÓN</v>
          </cell>
          <cell r="C44" t="str">
            <v>un</v>
          </cell>
          <cell r="D44">
            <v>36351.007951760672</v>
          </cell>
          <cell r="E44">
            <v>40000</v>
          </cell>
        </row>
        <row r="45">
          <cell r="B45" t="str">
            <v>CANDADO SEGURIDAD</v>
          </cell>
          <cell r="C45" t="str">
            <v>un</v>
          </cell>
          <cell r="D45">
            <v>38099.530931844973</v>
          </cell>
          <cell r="E45">
            <v>41924</v>
          </cell>
        </row>
        <row r="46">
          <cell r="B46" t="str">
            <v>CANECAS</v>
          </cell>
          <cell r="C46" t="str">
            <v>UN/MES</v>
          </cell>
          <cell r="D46">
            <v>49999.883424391599</v>
          </cell>
          <cell r="E46">
            <v>55019</v>
          </cell>
        </row>
        <row r="47">
          <cell r="B47" t="str">
            <v>CEMENTO</v>
          </cell>
          <cell r="C47" t="str">
            <v>kg</v>
          </cell>
          <cell r="D47">
            <v>420.7531111111112</v>
          </cell>
          <cell r="E47">
            <v>463</v>
          </cell>
        </row>
        <row r="48">
          <cell r="B48" t="str">
            <v>CEMENTO BLANCO</v>
          </cell>
          <cell r="C48" t="str">
            <v>kg</v>
          </cell>
          <cell r="D48">
            <v>420.7531111111112</v>
          </cell>
          <cell r="E48">
            <v>463</v>
          </cell>
        </row>
        <row r="49">
          <cell r="B49" t="str">
            <v>CINTA DE SEÑALIZACIÓN</v>
          </cell>
          <cell r="C49" t="str">
            <v>ROLLO</v>
          </cell>
          <cell r="D49">
            <v>33653.824601677865</v>
          </cell>
          <cell r="E49">
            <v>37032</v>
          </cell>
        </row>
        <row r="50">
          <cell r="B50" t="str">
            <v>CINTA METALICA</v>
          </cell>
          <cell r="C50" t="str">
            <v>h</v>
          </cell>
          <cell r="D50">
            <v>630.10792231255641</v>
          </cell>
          <cell r="E50">
            <v>693</v>
          </cell>
        </row>
        <row r="51">
          <cell r="B51" t="str">
            <v>CINTA PVC V-15</v>
          </cell>
          <cell r="C51" t="str">
            <v>m</v>
          </cell>
          <cell r="D51">
            <v>18080.7848748533</v>
          </cell>
          <cell r="E51">
            <v>19896</v>
          </cell>
        </row>
        <row r="52">
          <cell r="B52" t="str">
            <v>CINTA PVC V-22</v>
          </cell>
          <cell r="C52" t="str">
            <v>m</v>
          </cell>
          <cell r="D52">
            <v>31420.066188033001</v>
          </cell>
          <cell r="E52">
            <v>34574</v>
          </cell>
        </row>
        <row r="53">
          <cell r="B53" t="str">
            <v>CODO SANITARIO 90°(200 MM)</v>
          </cell>
          <cell r="C53" t="str">
            <v>un</v>
          </cell>
          <cell r="D53">
            <v>107119.75784718856</v>
          </cell>
          <cell r="E53">
            <v>117873</v>
          </cell>
        </row>
        <row r="54">
          <cell r="B54" t="str">
            <v>CODO SANITARIO 90°(315 MM)</v>
          </cell>
          <cell r="C54" t="str">
            <v>un</v>
          </cell>
          <cell r="D54">
            <v>392466.49170283577</v>
          </cell>
          <cell r="E54">
            <v>431866</v>
          </cell>
        </row>
        <row r="55">
          <cell r="B55" t="str">
            <v>COMISIÓN DE TOPOGRAFÍA</v>
          </cell>
          <cell r="C55" t="str">
            <v>dia</v>
          </cell>
          <cell r="D55">
            <v>24999.685277422595</v>
          </cell>
          <cell r="E55">
            <v>27509</v>
          </cell>
        </row>
        <row r="56">
          <cell r="B56" t="str">
            <v>COMPACTADOR TIPO RANA</v>
          </cell>
          <cell r="C56" t="str">
            <v>dia</v>
          </cell>
          <cell r="D56">
            <v>59999.996355127216</v>
          </cell>
          <cell r="E56">
            <v>66023</v>
          </cell>
        </row>
        <row r="57">
          <cell r="B57" t="str">
            <v>COMPACTADOR(CANGURO)</v>
          </cell>
          <cell r="C57" t="str">
            <v>h</v>
          </cell>
          <cell r="D57">
            <v>4999.9377116666783</v>
          </cell>
          <cell r="E57">
            <v>5502</v>
          </cell>
        </row>
        <row r="58">
          <cell r="B58" t="str">
            <v>COMPRESOR</v>
          </cell>
          <cell r="C58" t="str">
            <v>h</v>
          </cell>
          <cell r="D58">
            <v>34799.784471330517</v>
          </cell>
          <cell r="E58">
            <v>38293</v>
          </cell>
        </row>
        <row r="59">
          <cell r="B59" t="str">
            <v>CONCRETO RESIST. 10.5 MPA (105 KG/CM2)</v>
          </cell>
          <cell r="C59" t="str">
            <v>m3</v>
          </cell>
          <cell r="D59">
            <v>207548.91816057687</v>
          </cell>
          <cell r="E59">
            <v>228384</v>
          </cell>
        </row>
        <row r="60">
          <cell r="B60" t="str">
            <v>CONCRETO RESIST. 14,0 MPA (140 KG/CM2)</v>
          </cell>
          <cell r="C60" t="str">
            <v>m3</v>
          </cell>
          <cell r="D60">
            <v>234147.72817236366</v>
          </cell>
          <cell r="E60">
            <v>257653</v>
          </cell>
        </row>
        <row r="61">
          <cell r="B61" t="str">
            <v>CONCRETO RESIST. 17,5 MPA (175 KG/CM2)</v>
          </cell>
          <cell r="C61" t="str">
            <v>m3</v>
          </cell>
          <cell r="D61">
            <v>249406.89722179848</v>
          </cell>
          <cell r="E61">
            <v>274444</v>
          </cell>
        </row>
        <row r="62">
          <cell r="B62" t="str">
            <v>CONCRETO RESIST. 21,0 MPA (210 KG/CM2)</v>
          </cell>
          <cell r="C62" t="str">
            <v>m3</v>
          </cell>
          <cell r="D62">
            <v>271988.94068016368</v>
          </cell>
          <cell r="E62">
            <v>299293</v>
          </cell>
        </row>
        <row r="63">
          <cell r="B63" t="str">
            <v>CONCRETO RESIST. 24,5 MPA (245 KG/CM2)</v>
          </cell>
          <cell r="C63" t="str">
            <v>m3</v>
          </cell>
          <cell r="D63">
            <v>302295.53520280123</v>
          </cell>
          <cell r="E63">
            <v>332642</v>
          </cell>
        </row>
        <row r="64">
          <cell r="B64" t="str">
            <v>CONCRETO RESIST. 28,0 MPA (280 KG/CM2)</v>
          </cell>
          <cell r="C64" t="str">
            <v>m3</v>
          </cell>
          <cell r="D64">
            <v>319154.14070789708</v>
          </cell>
          <cell r="E64">
            <v>351193</v>
          </cell>
        </row>
        <row r="65">
          <cell r="B65" t="str">
            <v>CONCRETO RESIST. 7,0 MPA (70 KG/CM2)</v>
          </cell>
          <cell r="C65" t="str">
            <v>m3</v>
          </cell>
          <cell r="D65">
            <v>191836.27252513348</v>
          </cell>
          <cell r="E65">
            <v>211094</v>
          </cell>
        </row>
        <row r="66">
          <cell r="B66" t="str">
            <v>CONO DE REDUCCIÓN Ø=1.20 M, H=0.80 M., PREFABRICADO EN CONCR</v>
          </cell>
          <cell r="C66" t="str">
            <v>un</v>
          </cell>
          <cell r="D66">
            <v>290359.74065243005</v>
          </cell>
          <cell r="E66">
            <v>319508</v>
          </cell>
        </row>
        <row r="67">
          <cell r="B67" t="str">
            <v>CONOS DE GUÍA</v>
          </cell>
          <cell r="C67" t="str">
            <v>UN/MES</v>
          </cell>
          <cell r="D67">
            <v>27999.453222630527</v>
          </cell>
          <cell r="E67">
            <v>30810</v>
          </cell>
        </row>
        <row r="68">
          <cell r="B68" t="str">
            <v>CORREAS METÁLICAS</v>
          </cell>
          <cell r="C68" t="str">
            <v>m</v>
          </cell>
          <cell r="D68">
            <v>14499.567626178592</v>
          </cell>
          <cell r="E68">
            <v>15955</v>
          </cell>
        </row>
        <row r="69">
          <cell r="B69" t="str">
            <v>CORTADORA PAVIMENTO CONCRETO</v>
          </cell>
          <cell r="C69" t="str">
            <v>dia</v>
          </cell>
          <cell r="D69">
            <v>26999.80543784234</v>
          </cell>
          <cell r="E69">
            <v>29710</v>
          </cell>
        </row>
        <row r="70">
          <cell r="B70" t="str">
            <v>CURADO</v>
          </cell>
          <cell r="C70" t="str">
            <v>GLB</v>
          </cell>
          <cell r="D70">
            <v>2998.579407323864</v>
          </cell>
          <cell r="E70">
            <v>3300</v>
          </cell>
        </row>
        <row r="71">
          <cell r="B71" t="str">
            <v>DADO EN MADERA</v>
          </cell>
          <cell r="C71" t="str">
            <v>un</v>
          </cell>
          <cell r="D71">
            <v>2199.8979440868547</v>
          </cell>
          <cell r="E71">
            <v>2421</v>
          </cell>
        </row>
        <row r="72">
          <cell r="B72" t="str">
            <v>EMPAQUE VÁLVULA 10 - 12</v>
          </cell>
          <cell r="C72" t="str">
            <v>un</v>
          </cell>
          <cell r="D72">
            <v>15907.155867997782</v>
          </cell>
          <cell r="E72">
            <v>17504</v>
          </cell>
        </row>
        <row r="73">
          <cell r="B73" t="str">
            <v>EMPAQUE VÁLVULA 2 - 4</v>
          </cell>
          <cell r="C73" t="str">
            <v>un</v>
          </cell>
          <cell r="D73">
            <v>6958.4831249175177</v>
          </cell>
          <cell r="E73">
            <v>7657</v>
          </cell>
        </row>
        <row r="74">
          <cell r="B74" t="str">
            <v>EMPAQUE VÁLVULA 6 - 8</v>
          </cell>
          <cell r="C74" t="str">
            <v>un</v>
          </cell>
          <cell r="D74">
            <v>11930.325160501256</v>
          </cell>
          <cell r="E74">
            <v>13128</v>
          </cell>
        </row>
        <row r="75">
          <cell r="B75" t="str">
            <v>ENCHAPE CERAMICO BLANCO 20 X 20</v>
          </cell>
          <cell r="C75" t="str">
            <v>m2</v>
          </cell>
          <cell r="D75">
            <v>15499.146106489181</v>
          </cell>
          <cell r="E75">
            <v>17055</v>
          </cell>
        </row>
        <row r="76">
          <cell r="B76" t="str">
            <v>EQUIPO DE ELECTROFUSION</v>
          </cell>
          <cell r="C76" t="str">
            <v>m</v>
          </cell>
          <cell r="D76">
            <v>250000.1303925816</v>
          </cell>
          <cell r="E76">
            <v>275097</v>
          </cell>
        </row>
        <row r="77">
          <cell r="B77" t="str">
            <v>EQUIPO DE PRUEBA HIDROSTATICA</v>
          </cell>
          <cell r="C77" t="str">
            <v>dia</v>
          </cell>
          <cell r="D77">
            <v>49999.733439161049</v>
          </cell>
          <cell r="E77">
            <v>55019</v>
          </cell>
        </row>
        <row r="78">
          <cell r="B78" t="str">
            <v>EQUIPO DE TERMOFUSION</v>
          </cell>
          <cell r="C78" t="str">
            <v>m</v>
          </cell>
          <cell r="D78">
            <v>399999.90975824388</v>
          </cell>
          <cell r="E78">
            <v>440155</v>
          </cell>
        </row>
        <row r="79">
          <cell r="B79" t="str">
            <v>ESCALERA DE GATO EN TUBERÍA DE ACERO DE 2" (INCLUYE ANCLAJE)</v>
          </cell>
          <cell r="C79" t="str">
            <v>m</v>
          </cell>
          <cell r="D79">
            <v>140810.22173706105</v>
          </cell>
          <cell r="E79">
            <v>154946</v>
          </cell>
        </row>
        <row r="80">
          <cell r="B80" t="str">
            <v xml:space="preserve">ESCALONES </v>
          </cell>
          <cell r="C80" t="str">
            <v>un</v>
          </cell>
          <cell r="D80">
            <v>21153.846194635407</v>
          </cell>
          <cell r="E80">
            <v>23277</v>
          </cell>
        </row>
        <row r="81">
          <cell r="B81" t="str">
            <v xml:space="preserve">ESCALONES EN HIERRO </v>
          </cell>
          <cell r="C81" t="str">
            <v>un</v>
          </cell>
          <cell r="D81">
            <v>19992.941591670886</v>
          </cell>
          <cell r="E81">
            <v>22000</v>
          </cell>
        </row>
        <row r="82">
          <cell r="B82" t="str">
            <v>ESLINGA Y MALACATE</v>
          </cell>
          <cell r="C82" t="str">
            <v>m</v>
          </cell>
          <cell r="D82">
            <v>149999.99999999997</v>
          </cell>
          <cell r="E82">
            <v>165058</v>
          </cell>
        </row>
        <row r="83">
          <cell r="B83" t="str">
            <v>ESMALTE</v>
          </cell>
          <cell r="C83" t="str">
            <v>m2</v>
          </cell>
          <cell r="D83">
            <v>62100.099960295862</v>
          </cell>
          <cell r="E83">
            <v>68334</v>
          </cell>
        </row>
        <row r="84">
          <cell r="B84" t="str">
            <v>ESMALTE SINTETICCO MATE</v>
          </cell>
          <cell r="C84" t="str">
            <v>GLB</v>
          </cell>
          <cell r="D84">
            <v>44999.999974412844</v>
          </cell>
          <cell r="E84">
            <v>49517</v>
          </cell>
        </row>
        <row r="85">
          <cell r="B85" t="str">
            <v>ESTACA DE MADERA</v>
          </cell>
          <cell r="C85" t="str">
            <v>un</v>
          </cell>
          <cell r="D85">
            <v>1125</v>
          </cell>
          <cell r="E85">
            <v>1238</v>
          </cell>
        </row>
        <row r="86">
          <cell r="B86" t="str">
            <v>ESTACIÓN ELECTRONICA TOTAL</v>
          </cell>
          <cell r="C86" t="str">
            <v>h</v>
          </cell>
          <cell r="D86">
            <v>7800</v>
          </cell>
          <cell r="E86">
            <v>8583</v>
          </cell>
        </row>
        <row r="87">
          <cell r="B87" t="str">
            <v>FORMALETA (CAMILLA)</v>
          </cell>
          <cell r="C87" t="str">
            <v>m2</v>
          </cell>
          <cell r="D87">
            <v>12000.000000000015</v>
          </cell>
          <cell r="E87">
            <v>13205</v>
          </cell>
        </row>
        <row r="88">
          <cell r="B88" t="str">
            <v>FORMALETA METÁLICA</v>
          </cell>
          <cell r="C88" t="str">
            <v>m2</v>
          </cell>
          <cell r="D88">
            <v>42348.407870761977</v>
          </cell>
          <cell r="E88">
            <v>46600</v>
          </cell>
        </row>
        <row r="89">
          <cell r="B89" t="str">
            <v xml:space="preserve">GANCHO PARA TEJA ONDULADA </v>
          </cell>
          <cell r="C89" t="str">
            <v>un</v>
          </cell>
          <cell r="D89">
            <v>335.09996735485828</v>
          </cell>
          <cell r="E89">
            <v>369</v>
          </cell>
        </row>
        <row r="90">
          <cell r="B90" t="str">
            <v>GEOTEXTIL PAVCO NO TEJIDO 1600</v>
          </cell>
          <cell r="C90" t="str">
            <v>m2</v>
          </cell>
          <cell r="D90">
            <v>2759.0000397035205</v>
          </cell>
          <cell r="E90">
            <v>3036</v>
          </cell>
        </row>
        <row r="91">
          <cell r="B91" t="str">
            <v>GRANITO</v>
          </cell>
          <cell r="C91" t="str">
            <v>S</v>
          </cell>
          <cell r="D91">
            <v>14999.99996117861</v>
          </cell>
          <cell r="E91">
            <v>16506</v>
          </cell>
        </row>
        <row r="92">
          <cell r="B92" t="str">
            <v>GRAVA</v>
          </cell>
          <cell r="C92" t="str">
            <v>m3</v>
          </cell>
          <cell r="D92">
            <v>26000.000011469663</v>
          </cell>
          <cell r="E92">
            <v>54524</v>
          </cell>
        </row>
        <row r="93">
          <cell r="B93" t="str">
            <v>GRIFERÍA PARA DUCHA</v>
          </cell>
          <cell r="C93" t="str">
            <v>un</v>
          </cell>
          <cell r="D93">
            <v>125100.10003352625</v>
          </cell>
          <cell r="E93">
            <v>137659</v>
          </cell>
        </row>
        <row r="94">
          <cell r="B94" t="str">
            <v>GUARDA ESCOBA EN TABLETA TIPO GRES.</v>
          </cell>
          <cell r="C94" t="str">
            <v>m</v>
          </cell>
          <cell r="D94">
            <v>3300.1000070583768</v>
          </cell>
          <cell r="E94">
            <v>3631</v>
          </cell>
        </row>
        <row r="95">
          <cell r="B95" t="str">
            <v>HIDROSELLOS</v>
          </cell>
          <cell r="C95" t="str">
            <v>un</v>
          </cell>
          <cell r="D95">
            <v>4626.6154146814451</v>
          </cell>
          <cell r="E95">
            <v>5091</v>
          </cell>
        </row>
        <row r="96">
          <cell r="B96" t="str">
            <v>HIDROSELLOS DE 8"</v>
          </cell>
          <cell r="C96" t="str">
            <v>un</v>
          </cell>
          <cell r="D96">
            <v>3769.5782601023107</v>
          </cell>
          <cell r="E96">
            <v>4148</v>
          </cell>
        </row>
        <row r="97">
          <cell r="B97" t="str">
            <v>HIPOCLORITO DE SODIO</v>
          </cell>
          <cell r="C97" t="str">
            <v>gr</v>
          </cell>
          <cell r="D97">
            <v>0.6500432327510085</v>
          </cell>
          <cell r="E97">
            <v>1</v>
          </cell>
        </row>
        <row r="98">
          <cell r="B98" t="str">
            <v>IMPERMEABILIZANTE</v>
          </cell>
          <cell r="C98" t="str">
            <v>kg</v>
          </cell>
          <cell r="D98">
            <v>6071.1538821245231</v>
          </cell>
          <cell r="E98">
            <v>6681</v>
          </cell>
        </row>
        <row r="99">
          <cell r="B99" t="str">
            <v>JUEGO DE INCRUSTACIONES</v>
          </cell>
          <cell r="C99" t="str">
            <v>un</v>
          </cell>
          <cell r="D99">
            <v>67100.100007940069</v>
          </cell>
          <cell r="E99">
            <v>73836</v>
          </cell>
        </row>
        <row r="100">
          <cell r="B100" t="str">
            <v>LADRILLO</v>
          </cell>
          <cell r="C100" t="str">
            <v>un</v>
          </cell>
          <cell r="D100">
            <v>418.03423328039128</v>
          </cell>
          <cell r="E100">
            <v>460</v>
          </cell>
        </row>
        <row r="101">
          <cell r="B101" t="str">
            <v>LADRILLO PORTANTE PRENSADO</v>
          </cell>
          <cell r="C101" t="str">
            <v>un</v>
          </cell>
          <cell r="D101">
            <v>920.41995941414325</v>
          </cell>
          <cell r="E101">
            <v>1013</v>
          </cell>
        </row>
        <row r="102">
          <cell r="B102" t="str">
            <v>LADRILLO RECOCIDO</v>
          </cell>
          <cell r="C102" t="str">
            <v>un</v>
          </cell>
          <cell r="D102">
            <v>463.47273689782509</v>
          </cell>
          <cell r="E102">
            <v>510</v>
          </cell>
        </row>
        <row r="103">
          <cell r="B103" t="str">
            <v>LADRILLO RECOCIDO OSCURO</v>
          </cell>
          <cell r="C103" t="str">
            <v>un</v>
          </cell>
          <cell r="D103">
            <v>459.66245580677366</v>
          </cell>
          <cell r="E103">
            <v>506</v>
          </cell>
        </row>
        <row r="104">
          <cell r="B104" t="str">
            <v>LÁMINA ALFAJOR 3/16" (1 M X 3 M)</v>
          </cell>
          <cell r="C104" t="str">
            <v>un</v>
          </cell>
          <cell r="D104">
            <v>122499.99998588201</v>
          </cell>
          <cell r="E104">
            <v>134798</v>
          </cell>
        </row>
        <row r="105">
          <cell r="B105" t="str">
            <v>LAMINA METALICA</v>
          </cell>
          <cell r="C105" t="str">
            <v>m2</v>
          </cell>
          <cell r="D105">
            <v>343475.99996558693</v>
          </cell>
          <cell r="E105">
            <v>377957</v>
          </cell>
        </row>
        <row r="106">
          <cell r="B106" t="str">
            <v>LAVAMANOS CON GRIFERÍA</v>
          </cell>
          <cell r="C106" t="str">
            <v>un</v>
          </cell>
          <cell r="D106">
            <v>90000.100004410633</v>
          </cell>
          <cell r="E106">
            <v>99035</v>
          </cell>
        </row>
        <row r="107">
          <cell r="B107" t="str">
            <v>LIMPIADOR PVC 1/4 GL</v>
          </cell>
          <cell r="C107" t="str">
            <v>un</v>
          </cell>
          <cell r="D107">
            <v>24377.000000000033</v>
          </cell>
          <cell r="E107">
            <v>26824</v>
          </cell>
        </row>
        <row r="108">
          <cell r="B108" t="str">
            <v>LUBRICANTES PARA TUBERÍA (500GRMS)</v>
          </cell>
          <cell r="C108" t="str">
            <v>lb</v>
          </cell>
          <cell r="D108">
            <v>12358.640025586612</v>
          </cell>
          <cell r="E108">
            <v>13599</v>
          </cell>
        </row>
        <row r="109">
          <cell r="B109" t="str">
            <v>MADERA ROLLIZA</v>
          </cell>
          <cell r="C109" t="str">
            <v>m</v>
          </cell>
          <cell r="D109">
            <v>6999.9999576494829</v>
          </cell>
          <cell r="E109">
            <v>7703</v>
          </cell>
        </row>
        <row r="110">
          <cell r="B110" t="str">
            <v>MALLA GAVIONES</v>
          </cell>
          <cell r="C110" t="str">
            <v>m2</v>
          </cell>
          <cell r="D110">
            <v>12784.00003617422</v>
          </cell>
          <cell r="E110">
            <v>14067</v>
          </cell>
        </row>
        <row r="111">
          <cell r="B111" t="str">
            <v>MARCO EN LÁMINA COLD ROLLED CAL 18 PUERTA DE 0,90 M</v>
          </cell>
          <cell r="C111" t="str">
            <v>un</v>
          </cell>
          <cell r="D111">
            <v>64999.999983235663</v>
          </cell>
          <cell r="E111">
            <v>71525</v>
          </cell>
        </row>
        <row r="112">
          <cell r="B112" t="str">
            <v>MATERIAL EXPLOSIVO</v>
          </cell>
          <cell r="C112" t="str">
            <v>GLB</v>
          </cell>
          <cell r="D112">
            <v>22719.20248187962</v>
          </cell>
          <cell r="E112">
            <v>25000</v>
          </cell>
        </row>
        <row r="113">
          <cell r="B113" t="str">
            <v>MEZCLADORA A GASOLINA DE 2 BULTOS</v>
          </cell>
          <cell r="C113" t="str">
            <v>m3</v>
          </cell>
          <cell r="D113">
            <v>5998.1818181818162</v>
          </cell>
          <cell r="E113">
            <v>6600</v>
          </cell>
        </row>
        <row r="114">
          <cell r="B114" t="str">
            <v>MORTERO RESIST. 14 MPA (140 KG/CM2)</v>
          </cell>
          <cell r="C114" t="str">
            <v>m3</v>
          </cell>
          <cell r="D114">
            <v>227464.99997970491</v>
          </cell>
          <cell r="E114">
            <v>250300</v>
          </cell>
        </row>
        <row r="115">
          <cell r="B115" t="str">
            <v>MORTERO RESIST. 17.5 MPA (175 KG/CM2)</v>
          </cell>
          <cell r="C115" t="str">
            <v>m3</v>
          </cell>
          <cell r="D115">
            <v>240714.00003176054</v>
          </cell>
          <cell r="E115">
            <v>264879</v>
          </cell>
        </row>
        <row r="116">
          <cell r="B116" t="str">
            <v>MORTERO RESIST. 21 MPA (210 KG/CM2)</v>
          </cell>
          <cell r="C116" t="str">
            <v>m3</v>
          </cell>
          <cell r="D116">
            <v>258469.19736370214</v>
          </cell>
          <cell r="E116">
            <v>284416</v>
          </cell>
        </row>
        <row r="117">
          <cell r="B117" t="str">
            <v>MOTOBOMBA</v>
          </cell>
          <cell r="C117" t="str">
            <v>h</v>
          </cell>
          <cell r="D117">
            <v>14999.999999999996</v>
          </cell>
          <cell r="E117">
            <v>16506</v>
          </cell>
        </row>
        <row r="118">
          <cell r="B118" t="str">
            <v>MOTOBOMBA SUMERGIBLE</v>
          </cell>
          <cell r="C118" t="str">
            <v>dia</v>
          </cell>
          <cell r="D118">
            <v>26999.999966472304</v>
          </cell>
          <cell r="E118">
            <v>29710</v>
          </cell>
        </row>
        <row r="119">
          <cell r="B119" t="str">
            <v>PAVIMENTO RÍGIDO (MR 39 KG/CM2)</v>
          </cell>
          <cell r="C119" t="str">
            <v>m3</v>
          </cell>
          <cell r="D119">
            <v>273417.99995676463</v>
          </cell>
          <cell r="E119">
            <v>300866</v>
          </cell>
        </row>
        <row r="120">
          <cell r="B120" t="str">
            <v>PAVIMENTO RÍGIDO (MR 41KG/CM2)</v>
          </cell>
          <cell r="C120" t="str">
            <v>m3</v>
          </cell>
          <cell r="D120">
            <v>341697.28049733944</v>
          </cell>
          <cell r="E120">
            <v>376000</v>
          </cell>
        </row>
        <row r="121">
          <cell r="B121" t="str">
            <v>PAVIMENTO RÍGIDO (MR 43KG/CM2)</v>
          </cell>
          <cell r="C121" t="str">
            <v>m3</v>
          </cell>
          <cell r="D121">
            <v>293926.99999293877</v>
          </cell>
          <cell r="E121">
            <v>323434</v>
          </cell>
        </row>
        <row r="122">
          <cell r="B122" t="str">
            <v>PAVIMENTOS EN ADOQUIN</v>
          </cell>
          <cell r="C122" t="str">
            <v>m2</v>
          </cell>
          <cell r="D122">
            <v>32234.999957649241</v>
          </cell>
          <cell r="E122">
            <v>35471</v>
          </cell>
        </row>
        <row r="123">
          <cell r="B123" t="str">
            <v>PIEDRA MEDIA ZONGA</v>
          </cell>
          <cell r="C123" t="str">
            <v>m3</v>
          </cell>
          <cell r="D123">
            <v>28349.999992059016</v>
          </cell>
          <cell r="E123">
            <v>31196</v>
          </cell>
        </row>
        <row r="124">
          <cell r="B124" t="str">
            <v>PLACA CUBIERTA POZO D=100CM</v>
          </cell>
          <cell r="C124" t="str">
            <v>un</v>
          </cell>
          <cell r="D124">
            <v>195460.00000352733</v>
          </cell>
          <cell r="E124">
            <v>215082</v>
          </cell>
        </row>
        <row r="125">
          <cell r="B125" t="str">
            <v>PLACA CUBIERTA POZO D=170CM</v>
          </cell>
          <cell r="C125" t="str">
            <v>un</v>
          </cell>
          <cell r="D125">
            <v>623197.99996293744</v>
          </cell>
          <cell r="E125">
            <v>685760</v>
          </cell>
        </row>
        <row r="126">
          <cell r="B126" t="str">
            <v>PORTACANDADO NEGRO NO. 4</v>
          </cell>
          <cell r="C126" t="str">
            <v>un</v>
          </cell>
          <cell r="D126">
            <v>5249.9999999999982</v>
          </cell>
          <cell r="E126">
            <v>5777</v>
          </cell>
        </row>
        <row r="127">
          <cell r="B127" t="str">
            <v>POSTES TUBULARES</v>
          </cell>
          <cell r="C127" t="str">
            <v>un</v>
          </cell>
          <cell r="D127">
            <v>27884.615384682987</v>
          </cell>
          <cell r="E127">
            <v>30684</v>
          </cell>
        </row>
        <row r="128">
          <cell r="B128" t="str">
            <v>PROFESIONAL SOCIAL</v>
          </cell>
          <cell r="C128" t="str">
            <v>MES</v>
          </cell>
          <cell r="D128">
            <v>2249999.9999929201</v>
          </cell>
          <cell r="E128">
            <v>2475874</v>
          </cell>
        </row>
        <row r="129">
          <cell r="B129" t="str">
            <v>PUERTA EN LÁMINA COLD ROLLED CAL.18 DE 0,90 M</v>
          </cell>
          <cell r="C129" t="str">
            <v>un</v>
          </cell>
          <cell r="D129">
            <v>220000.000006174</v>
          </cell>
          <cell r="E129">
            <v>242085</v>
          </cell>
        </row>
        <row r="130">
          <cell r="B130" t="str">
            <v>PUNTILLA CON CABEZA 1"</v>
          </cell>
          <cell r="C130" t="str">
            <v>kg</v>
          </cell>
          <cell r="D130">
            <v>2590.1000000000022</v>
          </cell>
          <cell r="E130">
            <v>2850</v>
          </cell>
        </row>
        <row r="131">
          <cell r="B131" t="str">
            <v>PUNTILLA CON CABEZA 2"</v>
          </cell>
          <cell r="C131" t="str">
            <v>kg</v>
          </cell>
          <cell r="D131">
            <v>1799.9999999999977</v>
          </cell>
          <cell r="E131">
            <v>1981</v>
          </cell>
        </row>
        <row r="132">
          <cell r="B132" t="str">
            <v>PUNTILLA CON CABEZA 3"</v>
          </cell>
          <cell r="C132" t="str">
            <v>kg</v>
          </cell>
          <cell r="D132">
            <v>1799.9999735309516</v>
          </cell>
          <cell r="E132">
            <v>1981</v>
          </cell>
        </row>
        <row r="133">
          <cell r="B133" t="str">
            <v>PUNTO ELÉCTRICO</v>
          </cell>
          <cell r="C133" t="str">
            <v>GLB</v>
          </cell>
          <cell r="D133">
            <v>61500.000004410911</v>
          </cell>
          <cell r="E133">
            <v>67674</v>
          </cell>
        </row>
        <row r="134">
          <cell r="B134" t="str">
            <v>PUNTO HIDRÁULICO</v>
          </cell>
          <cell r="C134" t="str">
            <v>GLB</v>
          </cell>
          <cell r="D134">
            <v>57699.36276225475</v>
          </cell>
          <cell r="E134">
            <v>63492</v>
          </cell>
        </row>
        <row r="135">
          <cell r="B135" t="str">
            <v>RECEBO</v>
          </cell>
          <cell r="C135" t="str">
            <v>m3</v>
          </cell>
          <cell r="D135">
            <v>29826.923076922791</v>
          </cell>
          <cell r="E135">
            <v>26775</v>
          </cell>
        </row>
        <row r="136">
          <cell r="B136" t="str">
            <v>REGLA VIBRADORA</v>
          </cell>
          <cell r="C136" t="str">
            <v>h</v>
          </cell>
          <cell r="D136">
            <v>1513.0000247044147</v>
          </cell>
          <cell r="E136">
            <v>1665</v>
          </cell>
        </row>
        <row r="137">
          <cell r="B137" t="str">
            <v>REPISA ORDINARIO 3ML</v>
          </cell>
          <cell r="C137" t="str">
            <v>m</v>
          </cell>
          <cell r="D137">
            <v>2999.9999999999991</v>
          </cell>
          <cell r="E137">
            <v>3301</v>
          </cell>
        </row>
        <row r="138">
          <cell r="B138" t="str">
            <v>RETRO EXCAVADORA HITACHI X200-SIMILAR</v>
          </cell>
          <cell r="C138" t="str">
            <v>h</v>
          </cell>
          <cell r="D138">
            <v>120000.00000000013</v>
          </cell>
          <cell r="E138">
            <v>132047</v>
          </cell>
        </row>
        <row r="139">
          <cell r="B139" t="str">
            <v>SACO DE LONA</v>
          </cell>
          <cell r="C139" t="str">
            <v>un</v>
          </cell>
          <cell r="D139">
            <v>250.00001146991116</v>
          </cell>
          <cell r="E139">
            <v>275</v>
          </cell>
        </row>
        <row r="140">
          <cell r="B140" t="str">
            <v>SARDINELES CONCRETO 0.35 M</v>
          </cell>
          <cell r="C140" t="str">
            <v>m</v>
          </cell>
          <cell r="D140">
            <v>24750.000044997116</v>
          </cell>
          <cell r="E140">
            <v>27235</v>
          </cell>
        </row>
        <row r="141">
          <cell r="B141" t="str">
            <v>SARDINELES CONCRETO 0.50 M</v>
          </cell>
          <cell r="C141" t="str">
            <v>m</v>
          </cell>
          <cell r="D141">
            <v>27830.000029997969</v>
          </cell>
          <cell r="E141">
            <v>30624</v>
          </cell>
        </row>
        <row r="142">
          <cell r="B142" t="str">
            <v>SECCION CILINDRICA DE POZO H= 0.25 M A1.00M, D=120CM (PREFABRI</v>
          </cell>
          <cell r="C142" t="str">
            <v>un</v>
          </cell>
          <cell r="D142">
            <v>420662.00001499511</v>
          </cell>
          <cell r="E142">
            <v>462892</v>
          </cell>
        </row>
        <row r="143">
          <cell r="B143" t="str">
            <v>SEÑALES PREVENTIVAS , SEÑALES REGLAMENTARIAS</v>
          </cell>
          <cell r="C143" t="str">
            <v>UN/MES</v>
          </cell>
          <cell r="D143">
            <v>116000.00000000041</v>
          </cell>
          <cell r="E143">
            <v>127645</v>
          </cell>
        </row>
        <row r="144">
          <cell r="B144" t="str">
            <v>SEPAROL (15KG)</v>
          </cell>
          <cell r="C144" t="str">
            <v>kg</v>
          </cell>
          <cell r="D144">
            <v>12883.099999999997</v>
          </cell>
          <cell r="E144">
            <v>14176</v>
          </cell>
        </row>
        <row r="145">
          <cell r="B145" t="str">
            <v>SERVILLETAS</v>
          </cell>
          <cell r="C145" t="str">
            <v>un</v>
          </cell>
          <cell r="D145">
            <v>50.000000000000014</v>
          </cell>
          <cell r="E145">
            <v>55</v>
          </cell>
        </row>
        <row r="146">
          <cell r="B146" t="str">
            <v>SIKA DIR-32 PRIMER</v>
          </cell>
          <cell r="C146" t="str">
            <v>kg</v>
          </cell>
          <cell r="D146">
            <v>49980.099999999962</v>
          </cell>
          <cell r="E146">
            <v>54998</v>
          </cell>
        </row>
        <row r="147">
          <cell r="B147" t="str">
            <v>SIKA SET L</v>
          </cell>
          <cell r="C147" t="str">
            <v>kg</v>
          </cell>
          <cell r="D147">
            <v>6306.0999999999976</v>
          </cell>
          <cell r="E147">
            <v>6939</v>
          </cell>
        </row>
        <row r="148">
          <cell r="B148" t="str">
            <v>SIKA-1 (20KG)</v>
          </cell>
          <cell r="C148" t="str">
            <v>kg</v>
          </cell>
          <cell r="D148">
            <v>6016.3671359352329</v>
          </cell>
          <cell r="E148">
            <v>6620</v>
          </cell>
        </row>
        <row r="149">
          <cell r="B149" t="str">
            <v>SIKAFLUID</v>
          </cell>
          <cell r="C149" t="str">
            <v>kg</v>
          </cell>
          <cell r="D149">
            <v>6306.0999999999976</v>
          </cell>
          <cell r="E149">
            <v>6939</v>
          </cell>
        </row>
        <row r="150">
          <cell r="B150" t="str">
            <v>SILLA TEE (160MM)</v>
          </cell>
          <cell r="C150" t="str">
            <v>un</v>
          </cell>
          <cell r="D150">
            <v>29478.000029997955</v>
          </cell>
          <cell r="E150">
            <v>32437</v>
          </cell>
        </row>
        <row r="151">
          <cell r="B151" t="str">
            <v>SILLA TEE (200MM)</v>
          </cell>
          <cell r="C151" t="str">
            <v>un</v>
          </cell>
          <cell r="D151">
            <v>33161.999957649234</v>
          </cell>
          <cell r="E151">
            <v>36491</v>
          </cell>
        </row>
        <row r="152">
          <cell r="B152" t="str">
            <v>SILLA TEE (250MM)</v>
          </cell>
          <cell r="C152" t="str">
            <v>un</v>
          </cell>
          <cell r="D152">
            <v>102031.00000970434</v>
          </cell>
          <cell r="E152">
            <v>112274</v>
          </cell>
        </row>
        <row r="153">
          <cell r="B153" t="str">
            <v>SILLA TEE (315MM)</v>
          </cell>
          <cell r="C153" t="str">
            <v>un</v>
          </cell>
          <cell r="D153">
            <v>162902.99999911615</v>
          </cell>
          <cell r="E153">
            <v>179257</v>
          </cell>
        </row>
        <row r="154">
          <cell r="B154" t="str">
            <v>SOLDADURA MIG</v>
          </cell>
          <cell r="C154" t="str">
            <v>kg</v>
          </cell>
          <cell r="D154">
            <v>7846.0000088229363</v>
          </cell>
          <cell r="E154">
            <v>8634</v>
          </cell>
        </row>
        <row r="155">
          <cell r="B155" t="str">
            <v>SOLDADURA PVC 1/4 GL</v>
          </cell>
          <cell r="C155" t="str">
            <v>un</v>
          </cell>
          <cell r="D155">
            <v>50553.999980588895</v>
          </cell>
          <cell r="E155">
            <v>55629</v>
          </cell>
        </row>
        <row r="156">
          <cell r="B156" t="str">
            <v>SUBBASE GRANULAR SBG4 (NORMA ET-2005 IDU)</v>
          </cell>
          <cell r="C156" t="str">
            <v>m3</v>
          </cell>
          <cell r="D156">
            <v>16000.000007058254</v>
          </cell>
          <cell r="E156">
            <v>107358</v>
          </cell>
        </row>
        <row r="157">
          <cell r="B157" t="str">
            <v>SUM.E INST. BARANDA METÁLICA EN TUBO AGUAS NEGRAS</v>
          </cell>
          <cell r="C157" t="str">
            <v>m</v>
          </cell>
          <cell r="D157">
            <v>61489.999989411801</v>
          </cell>
          <cell r="E157">
            <v>67663</v>
          </cell>
        </row>
        <row r="158">
          <cell r="B158" t="str">
            <v>SUM.E INST. VENTANERÍA EN LÁMINA CON VIDRIO EN COLOR</v>
          </cell>
          <cell r="C158" t="str">
            <v>m2</v>
          </cell>
          <cell r="D158">
            <v>125000.00000970412</v>
          </cell>
          <cell r="E158">
            <v>137549</v>
          </cell>
        </row>
        <row r="159">
          <cell r="B159" t="str">
            <v>SUMIDERO LATERAL TIPO SL -100A</v>
          </cell>
          <cell r="C159" t="str">
            <v>un</v>
          </cell>
          <cell r="D159">
            <v>913656.99997175799</v>
          </cell>
          <cell r="E159">
            <v>1005378</v>
          </cell>
        </row>
        <row r="160">
          <cell r="B160" t="str">
            <v>SUMIDERO LATERAL TIPO SL -150A</v>
          </cell>
          <cell r="C160" t="str">
            <v>un</v>
          </cell>
          <cell r="D160">
            <v>1384080.99995764</v>
          </cell>
          <cell r="E160">
            <v>1523027</v>
          </cell>
        </row>
        <row r="161">
          <cell r="B161" t="str">
            <v>SUMIDERO LATERAL TIPO SL -200A</v>
          </cell>
          <cell r="C161" t="str">
            <v>un</v>
          </cell>
          <cell r="D161">
            <v>1610109.0000096899</v>
          </cell>
          <cell r="E161">
            <v>1771745</v>
          </cell>
        </row>
        <row r="162">
          <cell r="B162" t="str">
            <v>SUMIDERO LATERAL TIPO SL -250A</v>
          </cell>
          <cell r="C162" t="str">
            <v>un</v>
          </cell>
          <cell r="D162">
            <v>1957880.0000167501</v>
          </cell>
          <cell r="E162">
            <v>2154428</v>
          </cell>
        </row>
        <row r="163">
          <cell r="B163" t="str">
            <v>TABLA BURRA DE 0.30</v>
          </cell>
          <cell r="C163" t="str">
            <v>m</v>
          </cell>
          <cell r="D163">
            <v>8000.0000000000009</v>
          </cell>
          <cell r="E163">
            <v>8803</v>
          </cell>
        </row>
        <row r="164">
          <cell r="B164" t="str">
            <v>TABLA BURRA ORDINARIO 25</v>
          </cell>
          <cell r="C164" t="str">
            <v>m</v>
          </cell>
          <cell r="D164">
            <v>7540.0000405857763</v>
          </cell>
          <cell r="E164">
            <v>8297</v>
          </cell>
        </row>
        <row r="165">
          <cell r="B165" t="str">
            <v>TABLETA TIPO GRES DE 0,20 X 0,20.</v>
          </cell>
          <cell r="C165" t="str">
            <v>m2</v>
          </cell>
          <cell r="D165">
            <v>14100.100029998101</v>
          </cell>
          <cell r="E165">
            <v>15516</v>
          </cell>
        </row>
        <row r="166">
          <cell r="B166" t="str">
            <v>TAPA DE Ø = 0.70 M. EN FERRO-CONCRETO PARA POZO DE INSPECCIÓ</v>
          </cell>
          <cell r="C166" t="str">
            <v>un</v>
          </cell>
          <cell r="D166">
            <v>91579.999955884079</v>
          </cell>
          <cell r="E166">
            <v>100774</v>
          </cell>
        </row>
        <row r="167">
          <cell r="B167" t="str">
            <v>TAPA PARA POZO D=70CM</v>
          </cell>
          <cell r="C167" t="str">
            <v>un</v>
          </cell>
          <cell r="D167">
            <v>106232.99996911845</v>
          </cell>
          <cell r="E167">
            <v>116898</v>
          </cell>
        </row>
        <row r="168">
          <cell r="B168" t="str">
            <v>TAPA POZO INSP. Ø0,61 CON LLAVE DE SEGURIDAD</v>
          </cell>
          <cell r="C168" t="str">
            <v>un</v>
          </cell>
          <cell r="D168">
            <v>648440.00003705046</v>
          </cell>
          <cell r="E168">
            <v>713536</v>
          </cell>
        </row>
        <row r="169">
          <cell r="B169" t="str">
            <v>TAPA POZO INSP. Ø0,61 SIN LLAVE DE SEGURIDAD</v>
          </cell>
          <cell r="C169" t="str">
            <v>un</v>
          </cell>
          <cell r="D169">
            <v>614800.00001675787</v>
          </cell>
          <cell r="E169">
            <v>676519</v>
          </cell>
        </row>
        <row r="170">
          <cell r="B170" t="str">
            <v>TAPÓN PRUEBA ALCANTARILLADO 10"</v>
          </cell>
          <cell r="C170" t="str">
            <v>un</v>
          </cell>
          <cell r="D170">
            <v>457747.99998764339</v>
          </cell>
          <cell r="E170">
            <v>503701</v>
          </cell>
        </row>
        <row r="171">
          <cell r="B171" t="str">
            <v>TAPÓN PRUEBA ALCANTARILLADO 110"</v>
          </cell>
          <cell r="C171" t="str">
            <v>un</v>
          </cell>
          <cell r="D171">
            <v>5200451.9999911264</v>
          </cell>
          <cell r="E171">
            <v>5722517</v>
          </cell>
        </row>
        <row r="172">
          <cell r="B172" t="str">
            <v>TAPÓN PRUEBA ALCANTARILLADO 16"</v>
          </cell>
          <cell r="C172" t="str">
            <v>un</v>
          </cell>
          <cell r="D172">
            <v>1062289.9999946959</v>
          </cell>
          <cell r="E172">
            <v>1168932</v>
          </cell>
        </row>
        <row r="173">
          <cell r="B173" t="str">
            <v>TAPÓN PRUEBA ALCANTARILLADO 20"</v>
          </cell>
          <cell r="C173" t="str">
            <v>un</v>
          </cell>
          <cell r="D173">
            <v>1854970.0000008645</v>
          </cell>
          <cell r="E173">
            <v>2041187</v>
          </cell>
        </row>
        <row r="174">
          <cell r="B174" t="str">
            <v>TAPÓN PRUEBA ALCANTARILLADO 24"</v>
          </cell>
          <cell r="C174" t="str">
            <v>un</v>
          </cell>
          <cell r="D174">
            <v>2959371.5999779138</v>
          </cell>
          <cell r="E174">
            <v>3256458</v>
          </cell>
        </row>
        <row r="175">
          <cell r="B175" t="str">
            <v>TAPÓN PRUEBA ALCANTARILLADO 27"</v>
          </cell>
          <cell r="C175" t="str">
            <v>un</v>
          </cell>
          <cell r="D175">
            <v>3992240.0999955502</v>
          </cell>
          <cell r="E175">
            <v>4393014</v>
          </cell>
        </row>
        <row r="176">
          <cell r="B176" t="str">
            <v>TAPÓN PRUEBA ALCANTARILLADO 30"</v>
          </cell>
          <cell r="C176" t="str">
            <v>un</v>
          </cell>
          <cell r="D176">
            <v>5200451.9999911264</v>
          </cell>
          <cell r="E176">
            <v>5722517</v>
          </cell>
        </row>
        <row r="177">
          <cell r="B177" t="str">
            <v>TAPÓN PRUEBA ALCANTARILLADO 33"</v>
          </cell>
          <cell r="C177" t="str">
            <v>un</v>
          </cell>
          <cell r="D177">
            <v>5200451.9999911264</v>
          </cell>
          <cell r="E177">
            <v>5722517</v>
          </cell>
        </row>
        <row r="178">
          <cell r="B178" t="str">
            <v>TAPÓN PRUEBA ALCANTARILLADO 36"</v>
          </cell>
          <cell r="C178" t="str">
            <v>un</v>
          </cell>
          <cell r="D178">
            <v>5200451.9999911264</v>
          </cell>
          <cell r="E178">
            <v>5722517</v>
          </cell>
        </row>
        <row r="179">
          <cell r="B179" t="str">
            <v>TAPÓN PRUEBA ALCANTARILLADO 39"</v>
          </cell>
          <cell r="C179" t="str">
            <v>un</v>
          </cell>
          <cell r="D179">
            <v>5200451.9999911264</v>
          </cell>
          <cell r="E179">
            <v>5722517</v>
          </cell>
        </row>
        <row r="180">
          <cell r="B180" t="str">
            <v>TAPÓN PRUEBA ALCANTARILLADO 40"</v>
          </cell>
          <cell r="C180" t="str">
            <v>un</v>
          </cell>
          <cell r="D180">
            <v>5200451.9999911264</v>
          </cell>
          <cell r="E180">
            <v>5722517</v>
          </cell>
        </row>
        <row r="181">
          <cell r="B181" t="str">
            <v>TAPÓN PRUEBA ALCANTARILLADO 42"</v>
          </cell>
          <cell r="C181" t="str">
            <v>un</v>
          </cell>
          <cell r="D181">
            <v>5200451.9999911264</v>
          </cell>
          <cell r="E181">
            <v>5722517</v>
          </cell>
        </row>
        <row r="182">
          <cell r="B182" t="str">
            <v>TAPÓN PRUEBA ALCANTARILLADO 45"</v>
          </cell>
          <cell r="C182" t="str">
            <v>un</v>
          </cell>
          <cell r="D182">
            <v>5200451.9999911264</v>
          </cell>
          <cell r="E182">
            <v>5722517</v>
          </cell>
        </row>
        <row r="183">
          <cell r="B183" t="str">
            <v>TAPÓN PRUEBA ALCANTARILLADO 48"</v>
          </cell>
          <cell r="C183" t="str">
            <v>un</v>
          </cell>
          <cell r="D183">
            <v>5200451.9999911264</v>
          </cell>
          <cell r="E183">
            <v>5722517</v>
          </cell>
        </row>
        <row r="184">
          <cell r="B184" t="str">
            <v>TAPÓN PRUEBA ALCANTARILLADO 51"</v>
          </cell>
          <cell r="C184" t="str">
            <v>un</v>
          </cell>
          <cell r="D184">
            <v>5200451.9999911264</v>
          </cell>
          <cell r="E184">
            <v>5722517</v>
          </cell>
        </row>
        <row r="185">
          <cell r="B185" t="str">
            <v>TAPÓN PRUEBA ALCANTARILLADO 54"</v>
          </cell>
          <cell r="C185" t="str">
            <v>un</v>
          </cell>
          <cell r="D185">
            <v>5200451.9999911264</v>
          </cell>
          <cell r="E185">
            <v>5722517</v>
          </cell>
        </row>
        <row r="186">
          <cell r="B186" t="str">
            <v>TAPÓN PRUEBA ALCANTARILLADO 56"</v>
          </cell>
          <cell r="C186" t="str">
            <v>un</v>
          </cell>
          <cell r="D186">
            <v>5200451.9999911264</v>
          </cell>
          <cell r="E186">
            <v>5722517</v>
          </cell>
        </row>
        <row r="187">
          <cell r="B187" t="str">
            <v>TAPÓN PRUEBA ALCANTARILLADO 60"</v>
          </cell>
          <cell r="C187" t="str">
            <v>un</v>
          </cell>
          <cell r="D187">
            <v>5200451.9999911264</v>
          </cell>
          <cell r="E187">
            <v>5722517</v>
          </cell>
        </row>
        <row r="188">
          <cell r="B188" t="str">
            <v>TAPÓN PRUEBA ALCANTARILLADO 64"</v>
          </cell>
          <cell r="C188" t="str">
            <v>un</v>
          </cell>
          <cell r="D188">
            <v>5200451.9999911264</v>
          </cell>
          <cell r="E188">
            <v>5722517</v>
          </cell>
        </row>
        <row r="189">
          <cell r="B189" t="str">
            <v>TAPÓN PRUEBA ALCANTARILLADO 72"</v>
          </cell>
          <cell r="C189" t="str">
            <v>un</v>
          </cell>
          <cell r="D189">
            <v>5200451.9999911264</v>
          </cell>
          <cell r="E189">
            <v>5722517</v>
          </cell>
        </row>
        <row r="190">
          <cell r="B190" t="str">
            <v>TAPÓN PRUEBA ALCANTARILLADO 8"</v>
          </cell>
          <cell r="C190" t="str">
            <v>un</v>
          </cell>
          <cell r="D190">
            <v>440094.79999823117</v>
          </cell>
          <cell r="E190">
            <v>484275</v>
          </cell>
        </row>
        <row r="191">
          <cell r="B191" t="str">
            <v>TAPÓN PRUEBA ALCANTARILLADO 92"</v>
          </cell>
          <cell r="C191" t="str">
            <v>un</v>
          </cell>
          <cell r="D191">
            <v>5200451.9999911264</v>
          </cell>
          <cell r="E191">
            <v>5722517</v>
          </cell>
        </row>
        <row r="192">
          <cell r="B192" t="str">
            <v>TEJA DE ZINC N° 6</v>
          </cell>
          <cell r="C192" t="str">
            <v>un</v>
          </cell>
          <cell r="D192">
            <v>24881.999999999982</v>
          </cell>
          <cell r="E192">
            <v>27380</v>
          </cell>
        </row>
        <row r="193">
          <cell r="B193" t="str">
            <v>TEJA ONDULADA CRISTAL AJOVER No. 4</v>
          </cell>
          <cell r="C193" t="str">
            <v>un</v>
          </cell>
          <cell r="D193">
            <v>38840.75001235184</v>
          </cell>
          <cell r="E193">
            <v>42740</v>
          </cell>
        </row>
        <row r="194">
          <cell r="B194" t="str">
            <v>THINER ACRILICO</v>
          </cell>
          <cell r="C194" t="str">
            <v>GLB</v>
          </cell>
          <cell r="D194">
            <v>26999.999966472304</v>
          </cell>
          <cell r="E194">
            <v>29710</v>
          </cell>
        </row>
        <row r="195">
          <cell r="B195" t="str">
            <v>TOLETE COMÚN</v>
          </cell>
          <cell r="C195" t="str">
            <v>un</v>
          </cell>
          <cell r="D195">
            <v>620.2500238221221</v>
          </cell>
          <cell r="E195">
            <v>683</v>
          </cell>
        </row>
        <row r="196">
          <cell r="B196" t="str">
            <v>TOLETE FINO LIVIANO</v>
          </cell>
          <cell r="C196" t="str">
            <v>un</v>
          </cell>
          <cell r="D196">
            <v>1030.5799770601629</v>
          </cell>
          <cell r="E196">
            <v>1134</v>
          </cell>
        </row>
        <row r="197">
          <cell r="B197" t="str">
            <v>TORNILLO ACERO 2X1/2"</v>
          </cell>
          <cell r="C197" t="str">
            <v>un</v>
          </cell>
          <cell r="D197">
            <v>574.66538461537914</v>
          </cell>
          <cell r="E197">
            <v>632</v>
          </cell>
        </row>
        <row r="198">
          <cell r="B198" t="str">
            <v>TRITURADO</v>
          </cell>
          <cell r="C198" t="str">
            <v>m3</v>
          </cell>
          <cell r="D198">
            <v>20999.999963825456</v>
          </cell>
          <cell r="E198">
            <v>43329</v>
          </cell>
        </row>
        <row r="199">
          <cell r="B199" t="str">
            <v>TUBERÍA PVC DIÁMETRO 200 MM</v>
          </cell>
          <cell r="C199" t="str">
            <v>m</v>
          </cell>
          <cell r="D199">
            <v>32458.999966472253</v>
          </cell>
          <cell r="E199">
            <v>35718</v>
          </cell>
        </row>
        <row r="200">
          <cell r="B200" t="str">
            <v>TUBERÍA PVC DIÁMETRO 315 MM</v>
          </cell>
          <cell r="C200" t="str">
            <v>m</v>
          </cell>
          <cell r="D200">
            <v>69767.000017645347</v>
          </cell>
          <cell r="E200">
            <v>76771</v>
          </cell>
        </row>
        <row r="201">
          <cell r="B201" t="str">
            <v>TUERCA ACERO 5/8"</v>
          </cell>
          <cell r="C201" t="str">
            <v>un</v>
          </cell>
          <cell r="D201">
            <v>314.17692307691999</v>
          </cell>
          <cell r="E201">
            <v>346</v>
          </cell>
        </row>
        <row r="202">
          <cell r="B202" t="str">
            <v>VALLA DE 8 M² A 24  M²</v>
          </cell>
          <cell r="C202" t="str">
            <v>UN/MES</v>
          </cell>
          <cell r="D202">
            <v>1725000.0000000005</v>
          </cell>
          <cell r="E202">
            <v>1898170</v>
          </cell>
        </row>
        <row r="203">
          <cell r="B203" t="str">
            <v>VALLA DE HASTA 8 M²</v>
          </cell>
          <cell r="C203" t="str">
            <v>UN/MES</v>
          </cell>
          <cell r="D203">
            <v>911000.00000000314</v>
          </cell>
          <cell r="E203">
            <v>1002454</v>
          </cell>
        </row>
        <row r="204">
          <cell r="B204" t="str">
            <v>VARA METÁLICA</v>
          </cell>
          <cell r="C204" t="str">
            <v>m</v>
          </cell>
          <cell r="D204">
            <v>85869.000014115998</v>
          </cell>
          <cell r="E204">
            <v>94489</v>
          </cell>
        </row>
        <row r="205">
          <cell r="B205" t="str">
            <v>VARA ROLLIZA 6 METROS</v>
          </cell>
          <cell r="C205" t="str">
            <v>m</v>
          </cell>
          <cell r="D205">
            <v>7499.9999999999982</v>
          </cell>
          <cell r="E205">
            <v>8253</v>
          </cell>
        </row>
        <row r="206">
          <cell r="B206" t="str">
            <v>VIBRADOR PARA CONCRETO</v>
          </cell>
          <cell r="C206" t="str">
            <v>m3</v>
          </cell>
          <cell r="D206">
            <v>5000.0000000000009</v>
          </cell>
          <cell r="E206">
            <v>5502</v>
          </cell>
        </row>
        <row r="207">
          <cell r="B207" t="str">
            <v>VIGA DE TRANSCIÓN PARA CONO D=150CM</v>
          </cell>
          <cell r="C207" t="str">
            <v>un</v>
          </cell>
          <cell r="D207">
            <v>128899.00003264392</v>
          </cell>
          <cell r="E207">
            <v>141839</v>
          </cell>
        </row>
        <row r="208">
          <cell r="B208" t="str">
            <v>VOLQUETA</v>
          </cell>
          <cell r="C208" t="str">
            <v>m3</v>
          </cell>
          <cell r="D208">
            <v>49982.726533328401</v>
          </cell>
          <cell r="E208">
            <v>55000</v>
          </cell>
        </row>
        <row r="209">
          <cell r="B209" t="str">
            <v>Malla Eslabonada galvanizada H=1.5 m</v>
          </cell>
          <cell r="C209" t="str">
            <v>m2</v>
          </cell>
          <cell r="E209">
            <v>13950</v>
          </cell>
        </row>
        <row r="210">
          <cell r="B210" t="str">
            <v>Viga de cimentacion en concreto</v>
          </cell>
          <cell r="C210" t="str">
            <v>m3</v>
          </cell>
          <cell r="E210">
            <v>497786.26522671507</v>
          </cell>
        </row>
        <row r="211">
          <cell r="B211" t="str">
            <v>Bloque de anclaje paral en concreto</v>
          </cell>
          <cell r="C211" t="str">
            <v>m3</v>
          </cell>
          <cell r="E211">
            <v>497786.26522671507</v>
          </cell>
        </row>
        <row r="212">
          <cell r="B212" t="str">
            <v>Alambre de puas tipo Motto o similar</v>
          </cell>
          <cell r="C212" t="str">
            <v>ml</v>
          </cell>
          <cell r="E212">
            <v>300</v>
          </cell>
        </row>
        <row r="213">
          <cell r="B213" t="str">
            <v>Angulo de 1"</v>
          </cell>
          <cell r="C213" t="str">
            <v>m</v>
          </cell>
          <cell r="E213">
            <v>1350</v>
          </cell>
        </row>
        <row r="214">
          <cell r="B214" t="str">
            <v>Acero de Refuerzo</v>
          </cell>
          <cell r="C214" t="str">
            <v>Kg</v>
          </cell>
          <cell r="E214">
            <v>3750</v>
          </cell>
        </row>
        <row r="215">
          <cell r="B215" t="str">
            <v>Soldadura</v>
          </cell>
          <cell r="C215" t="str">
            <v>kg</v>
          </cell>
          <cell r="E215">
            <v>7000</v>
          </cell>
        </row>
        <row r="216">
          <cell r="B216" t="str">
            <v>Parales de 3 m</v>
          </cell>
          <cell r="C216" t="str">
            <v>un</v>
          </cell>
          <cell r="E216">
            <v>28000</v>
          </cell>
        </row>
        <row r="217">
          <cell r="B217" t="str">
            <v>Platina de 21/2"x3/16"</v>
          </cell>
          <cell r="C217" t="str">
            <v>ml</v>
          </cell>
          <cell r="E217">
            <v>15000</v>
          </cell>
        </row>
        <row r="218">
          <cell r="B218" t="str">
            <v>Formaleta</v>
          </cell>
          <cell r="C218" t="str">
            <v>un</v>
          </cell>
          <cell r="E218">
            <v>503</v>
          </cell>
        </row>
        <row r="219">
          <cell r="B219" t="str">
            <v xml:space="preserve"> Muro en Ladrillo </v>
          </cell>
          <cell r="C219" t="str">
            <v>m2</v>
          </cell>
          <cell r="E219">
            <v>52719</v>
          </cell>
        </row>
        <row r="220">
          <cell r="B220" t="str">
            <v>Cinta en concreto</v>
          </cell>
          <cell r="C220" t="str">
            <v>m3</v>
          </cell>
          <cell r="E220">
            <v>497786.26522671507</v>
          </cell>
        </row>
        <row r="221">
          <cell r="B221" t="str">
            <v xml:space="preserve">Tubo soporte Negro de 4" </v>
          </cell>
          <cell r="C221" t="str">
            <v>ml</v>
          </cell>
          <cell r="E221">
            <v>28420</v>
          </cell>
        </row>
        <row r="222">
          <cell r="B222" t="str">
            <v>Marco en tubo 1 1/2"</v>
          </cell>
          <cell r="C222" t="str">
            <v>ml</v>
          </cell>
          <cell r="E222">
            <v>6048</v>
          </cell>
        </row>
        <row r="223">
          <cell r="B223" t="str">
            <v>Lámina de Fibra de Vidrio reforzada</v>
          </cell>
          <cell r="C223" t="str">
            <v>m2</v>
          </cell>
          <cell r="E223">
            <v>850000</v>
          </cell>
        </row>
        <row r="224">
          <cell r="B224" t="str">
            <v>Perfil  y Pernos de anclaje</v>
          </cell>
          <cell r="C224" t="str">
            <v>un</v>
          </cell>
          <cell r="E224">
            <v>4500</v>
          </cell>
        </row>
        <row r="225">
          <cell r="B225" t="str">
            <v>Lámina 16 mm</v>
          </cell>
          <cell r="C225" t="str">
            <v>m2</v>
          </cell>
          <cell r="E225">
            <v>262500</v>
          </cell>
        </row>
        <row r="226">
          <cell r="B226" t="str">
            <v>Empaque en Neopreno</v>
          </cell>
          <cell r="C226" t="str">
            <v>ml</v>
          </cell>
          <cell r="E226">
            <v>12500</v>
          </cell>
        </row>
        <row r="227">
          <cell r="B227" t="str">
            <v xml:space="preserve">Perfil </v>
          </cell>
          <cell r="C227" t="str">
            <v>ml</v>
          </cell>
          <cell r="E227">
            <v>4515</v>
          </cell>
        </row>
        <row r="228">
          <cell r="B228" t="str">
            <v>Fijación</v>
          </cell>
          <cell r="C228" t="str">
            <v>un</v>
          </cell>
          <cell r="E228">
            <v>1500</v>
          </cell>
        </row>
        <row r="229">
          <cell r="B229" t="str">
            <v>Modulos de Cimentación</v>
          </cell>
          <cell r="C229" t="str">
            <v>m2</v>
          </cell>
          <cell r="E229">
            <v>604365.29999999993</v>
          </cell>
        </row>
        <row r="230">
          <cell r="B230" t="str">
            <v>Soportes en perfil C3</v>
          </cell>
          <cell r="C230" t="str">
            <v>m2</v>
          </cell>
          <cell r="E230">
            <v>69008.749739999999</v>
          </cell>
        </row>
        <row r="231">
          <cell r="B231" t="str">
            <v>Lámina alfajor 4mm</v>
          </cell>
          <cell r="C231" t="str">
            <v>m2</v>
          </cell>
          <cell r="E231">
            <v>78666.666666666672</v>
          </cell>
        </row>
        <row r="232">
          <cell r="B232" t="str">
            <v>Tubería 11/4"</v>
          </cell>
          <cell r="C232" t="str">
            <v>ml</v>
          </cell>
          <cell r="E232">
            <v>18915</v>
          </cell>
        </row>
        <row r="233">
          <cell r="B233" t="str">
            <v>Platina 0.12x0.12x3/16"</v>
          </cell>
          <cell r="C233" t="str">
            <v>ml</v>
          </cell>
          <cell r="E233">
            <v>4515</v>
          </cell>
        </row>
        <row r="234">
          <cell r="B234" t="str">
            <v>Pernos</v>
          </cell>
          <cell r="C234" t="str">
            <v>un</v>
          </cell>
          <cell r="E234">
            <v>1500</v>
          </cell>
        </row>
        <row r="235">
          <cell r="B235" t="str">
            <v xml:space="preserve">Estructura metálica </v>
          </cell>
          <cell r="C235" t="str">
            <v>Kg</v>
          </cell>
          <cell r="E235">
            <v>6400</v>
          </cell>
        </row>
        <row r="236">
          <cell r="B236" t="str">
            <v>Angulo de 2"x 1/8"</v>
          </cell>
          <cell r="C236" t="str">
            <v>ML</v>
          </cell>
          <cell r="E236">
            <v>52674</v>
          </cell>
        </row>
        <row r="237">
          <cell r="B237" t="str">
            <v xml:space="preserve">Tapa Polimerica </v>
          </cell>
          <cell r="C237" t="str">
            <v>un</v>
          </cell>
          <cell r="E237">
            <v>300000</v>
          </cell>
        </row>
        <row r="238">
          <cell r="B238" t="str">
            <v>Galvanizada</v>
          </cell>
          <cell r="C238" t="str">
            <v>Kg</v>
          </cell>
          <cell r="E238">
            <v>3950</v>
          </cell>
        </row>
        <row r="239">
          <cell r="B239" t="str">
            <v>Lámina en Aluminio</v>
          </cell>
          <cell r="C239" t="str">
            <v>m2</v>
          </cell>
          <cell r="E239">
            <v>52500</v>
          </cell>
        </row>
        <row r="240">
          <cell r="B240" t="str">
            <v xml:space="preserve">Guia </v>
          </cell>
          <cell r="C240" t="str">
            <v>ml</v>
          </cell>
          <cell r="E240">
            <v>1200</v>
          </cell>
        </row>
        <row r="241">
          <cell r="B241" t="str">
            <v>Cable en acero Inoxidable</v>
          </cell>
          <cell r="C241" t="str">
            <v>ml</v>
          </cell>
          <cell r="E241">
            <v>487</v>
          </cell>
        </row>
        <row r="242">
          <cell r="B242" t="str">
            <v>Lámina en Acero</v>
          </cell>
          <cell r="C242" t="str">
            <v>m2</v>
          </cell>
          <cell r="E242">
            <v>54264.799999999996</v>
          </cell>
        </row>
        <row r="243">
          <cell r="B243" t="str">
            <v>Regla en fibra de vidrio 30 cm</v>
          </cell>
          <cell r="C243" t="str">
            <v>un</v>
          </cell>
          <cell r="E243">
            <v>58000</v>
          </cell>
        </row>
        <row r="244">
          <cell r="B244" t="str">
            <v>Vinilo</v>
          </cell>
          <cell r="C244" t="str">
            <v>m2</v>
          </cell>
          <cell r="E244">
            <v>51000</v>
          </cell>
        </row>
        <row r="245">
          <cell r="B245" t="str">
            <v xml:space="preserve">Tanque espesador </v>
          </cell>
          <cell r="C245" t="str">
            <v>un</v>
          </cell>
          <cell r="E245">
            <v>15460918.884</v>
          </cell>
        </row>
        <row r="246">
          <cell r="B246" t="str">
            <v>Soporte tanque en Acero</v>
          </cell>
          <cell r="C246" t="str">
            <v>un</v>
          </cell>
          <cell r="E246">
            <v>3092184</v>
          </cell>
        </row>
        <row r="247">
          <cell r="B247" t="str">
            <v>Perfileria de soporte</v>
          </cell>
          <cell r="C247" t="str">
            <v>ml</v>
          </cell>
          <cell r="E247">
            <v>25139.333333333332</v>
          </cell>
        </row>
        <row r="248">
          <cell r="B248" t="str">
            <v>Tuberia negra escalera</v>
          </cell>
          <cell r="C248" t="str">
            <v>ml</v>
          </cell>
          <cell r="E248">
            <v>6048</v>
          </cell>
        </row>
        <row r="249">
          <cell r="B249" t="str">
            <v>Elementos de fijación</v>
          </cell>
          <cell r="C249" t="str">
            <v>un</v>
          </cell>
          <cell r="E249">
            <v>3750</v>
          </cell>
        </row>
        <row r="250">
          <cell r="B250" t="str">
            <v>Tuberia de 3/8"</v>
          </cell>
          <cell r="C250" t="str">
            <v>ml</v>
          </cell>
          <cell r="E250">
            <v>2478.3399999999997</v>
          </cell>
        </row>
        <row r="251">
          <cell r="B251" t="str">
            <v>Accesorios para tubería de 3/8"</v>
          </cell>
          <cell r="C251" t="str">
            <v>glb</v>
          </cell>
          <cell r="E251">
            <v>22305.059999999998</v>
          </cell>
        </row>
        <row r="252">
          <cell r="B252" t="str">
            <v>Tabique de 2 cms</v>
          </cell>
          <cell r="C252" t="str">
            <v>un</v>
          </cell>
          <cell r="E252">
            <v>6612179.9999999991</v>
          </cell>
        </row>
        <row r="253">
          <cell r="B253" t="str">
            <v>Bomba dosificadora</v>
          </cell>
          <cell r="C253" t="str">
            <v>un</v>
          </cell>
          <cell r="E253">
            <v>1469720</v>
          </cell>
        </row>
        <row r="254">
          <cell r="B254" t="str">
            <v>Agitador de baja velocidad</v>
          </cell>
          <cell r="C254" t="str">
            <v>un</v>
          </cell>
          <cell r="E254">
            <v>2775648</v>
          </cell>
        </row>
        <row r="255">
          <cell r="B255" t="str">
            <v>Tanque de Polipropileno</v>
          </cell>
          <cell r="C255" t="str">
            <v>un</v>
          </cell>
          <cell r="E255">
            <v>290300</v>
          </cell>
        </row>
        <row r="256">
          <cell r="B256" t="str">
            <v>Manguera</v>
          </cell>
          <cell r="C256" t="str">
            <v>ml</v>
          </cell>
          <cell r="E256">
            <v>750</v>
          </cell>
        </row>
        <row r="257">
          <cell r="B257" t="str">
            <v xml:space="preserve">Canaleta PRFV </v>
          </cell>
          <cell r="C257" t="str">
            <v>un</v>
          </cell>
          <cell r="E257">
            <v>185600</v>
          </cell>
        </row>
        <row r="258">
          <cell r="B258" t="str">
            <v xml:space="preserve">Perfil en C  en aluminiopara soporte canaletas </v>
          </cell>
          <cell r="C258" t="str">
            <v>un</v>
          </cell>
          <cell r="E258">
            <v>10744.666666666666</v>
          </cell>
        </row>
        <row r="259">
          <cell r="B259" t="str">
            <v>Falso fondos Subcontrato</v>
          </cell>
          <cell r="C259" t="str">
            <v>m2</v>
          </cell>
          <cell r="E259">
            <v>4517060.88</v>
          </cell>
        </row>
        <row r="260">
          <cell r="B260" t="str">
            <v>Tuberia de drenaje 6"</v>
          </cell>
          <cell r="C260" t="str">
            <v>ml</v>
          </cell>
          <cell r="E260">
            <v>15375.8</v>
          </cell>
        </row>
        <row r="261">
          <cell r="B261" t="str">
            <v>Uniones</v>
          </cell>
          <cell r="C261" t="str">
            <v>un</v>
          </cell>
          <cell r="E261">
            <v>60436</v>
          </cell>
        </row>
        <row r="262">
          <cell r="B262" t="str">
            <v>Geotextil NT 2000</v>
          </cell>
          <cell r="C262" t="str">
            <v>m2</v>
          </cell>
          <cell r="E262">
            <v>4843</v>
          </cell>
        </row>
        <row r="263">
          <cell r="B263" t="str">
            <v>Tubería de 6"</v>
          </cell>
          <cell r="C263" t="str">
            <v>ml</v>
          </cell>
          <cell r="E263">
            <v>38636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grama de Inversión"/>
      <sheetName val="PPTO Sanitario"/>
      <sheetName val="Sanitario"/>
      <sheetName val="Res. Sanitario"/>
      <sheetName val="TRAMOS Sanitario"/>
      <sheetName val="POZOS Sanitario"/>
      <sheetName val="ListaPrecios"/>
      <sheetName val="PPTO Pluvial"/>
      <sheetName val="Pluvial"/>
      <sheetName val="Res. Pluvial"/>
      <sheetName val="TRAMOS Pluvial"/>
      <sheetName val="POZOS Pluvial"/>
      <sheetName val="PPTO Pozos"/>
      <sheetName val="APU"/>
      <sheetName val="Insumos"/>
      <sheetName val="ListaMCantera"/>
      <sheetName val="MCantera"/>
      <sheetName val="Tuberia"/>
      <sheetName val="ManoDeObra"/>
      <sheetName val="Municipios"/>
    </sheetNames>
    <sheetDataSet>
      <sheetData sheetId="0" refreshError="1"/>
      <sheetData sheetId="1" refreshError="1"/>
      <sheetData sheetId="2"/>
      <sheetData sheetId="3"/>
      <sheetData sheetId="4" refreshError="1"/>
      <sheetData sheetId="5">
        <row r="3">
          <cell r="O3" t="str">
            <v>Zona Verde</v>
          </cell>
          <cell r="P3" t="str">
            <v>Tramo Nuevo</v>
          </cell>
          <cell r="Q3" t="str">
            <v>Cemento</v>
          </cell>
        </row>
        <row r="4">
          <cell r="O4" t="str">
            <v>Anden</v>
          </cell>
          <cell r="P4" t="str">
            <v>Tramo Remplazo</v>
          </cell>
          <cell r="Q4" t="str">
            <v>Plastica</v>
          </cell>
        </row>
        <row r="5">
          <cell r="O5" t="str">
            <v>Adoquín</v>
          </cell>
        </row>
        <row r="6">
          <cell r="O6" t="str">
            <v>Afirmado</v>
          </cell>
        </row>
        <row r="7">
          <cell r="O7" t="str">
            <v>Pav. Flexible</v>
          </cell>
        </row>
        <row r="8">
          <cell r="O8" t="str">
            <v>Pav. Rígido</v>
          </cell>
        </row>
      </sheetData>
      <sheetData sheetId="6">
        <row r="1">
          <cell r="E1" t="str">
            <v>POZO NUEVO</v>
          </cell>
        </row>
        <row r="2">
          <cell r="E2" t="str">
            <v>RECONEXIÓN</v>
          </cell>
        </row>
        <row r="3">
          <cell r="E3" t="str">
            <v>POZO REMPLAZO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B1">
            <v>2011</v>
          </cell>
          <cell r="C1" t="str">
            <v>FACTOR DE AJUSTE</v>
          </cell>
          <cell r="E1">
            <v>4.000000000001E-2</v>
          </cell>
        </row>
        <row r="2">
          <cell r="B2">
            <v>2012</v>
          </cell>
          <cell r="C2" t="str">
            <v>FACTOR DE AJUSTE</v>
          </cell>
          <cell r="E2">
            <v>5.8065720687079797E-2</v>
          </cell>
        </row>
        <row r="3">
          <cell r="C3" t="str">
            <v>FACTOR DE AJUSTE EPM</v>
          </cell>
          <cell r="E3">
            <v>1.1003883495145736</v>
          </cell>
        </row>
        <row r="4">
          <cell r="C4" t="str">
            <v>FACTOR DE AJUSTE IEH</v>
          </cell>
          <cell r="E4">
            <v>1.0580657206870798</v>
          </cell>
        </row>
        <row r="8">
          <cell r="B8" t="str">
            <v>LISTA DE INSUMOS - CENTRO POBLADO DE LA VIRGEN, MUNICIPIO DE PACHO</v>
          </cell>
        </row>
        <row r="9">
          <cell r="B9" t="str">
            <v>DESCRIPCION</v>
          </cell>
          <cell r="C9" t="str">
            <v>UNIDAD</v>
          </cell>
          <cell r="D9" t="str">
            <v>PRECIO SIN AJUSTAR</v>
          </cell>
          <cell r="E9" t="str">
            <v>VALOR UNITARIO</v>
          </cell>
        </row>
        <row r="10">
          <cell r="B10" t="str">
            <v>HERRAMIENTA MENOR</v>
          </cell>
          <cell r="C10" t="str">
            <v>%MO</v>
          </cell>
        </row>
        <row r="11">
          <cell r="B11" t="str">
            <v>EQUIPO DE INSTALACIÓN (SOLDADURA)</v>
          </cell>
          <cell r="C11" t="str">
            <v>%MO</v>
          </cell>
        </row>
        <row r="12">
          <cell r="B12" t="str">
            <v>ACERO DE REFUERZO 60000PSI</v>
          </cell>
          <cell r="C12" t="str">
            <v>kg</v>
          </cell>
          <cell r="D12">
            <v>2544.5562025762947</v>
          </cell>
          <cell r="E12">
            <v>2800</v>
          </cell>
        </row>
        <row r="13">
          <cell r="B13" t="str">
            <v>ACONDICIONADOR DE SUPERFICIE</v>
          </cell>
          <cell r="C13" t="str">
            <v>un</v>
          </cell>
          <cell r="D13">
            <v>87327.768938539099</v>
          </cell>
          <cell r="E13">
            <v>96094</v>
          </cell>
        </row>
        <row r="14">
          <cell r="B14" t="str">
            <v>ADHESIVO EPOXICO DE CONCRETO</v>
          </cell>
          <cell r="C14" t="str">
            <v>kg</v>
          </cell>
          <cell r="D14">
            <v>52478.101159952865</v>
          </cell>
          <cell r="E14">
            <v>57746</v>
          </cell>
        </row>
        <row r="15">
          <cell r="B15" t="str">
            <v>ADHESIVO NOVAFORT</v>
          </cell>
          <cell r="C15" t="str">
            <v>un</v>
          </cell>
          <cell r="D15">
            <v>43774.80404905857</v>
          </cell>
          <cell r="E15">
            <v>48169</v>
          </cell>
        </row>
        <row r="16">
          <cell r="B16" t="str">
            <v>AGUA</v>
          </cell>
          <cell r="C16" t="str">
            <v>L</v>
          </cell>
          <cell r="D16">
            <v>20.352857142857143</v>
          </cell>
          <cell r="E16">
            <v>22</v>
          </cell>
        </row>
        <row r="17">
          <cell r="B17" t="str">
            <v>ALAMBRE NEGRO NO.18</v>
          </cell>
          <cell r="C17" t="str">
            <v>kg</v>
          </cell>
          <cell r="D17">
            <v>3635.0802893947066</v>
          </cell>
          <cell r="E17">
            <v>4000</v>
          </cell>
        </row>
        <row r="18">
          <cell r="B18" t="str">
            <v>ALCOHOL</v>
          </cell>
          <cell r="C18" t="str">
            <v>L</v>
          </cell>
          <cell r="D18">
            <v>3500.573205858348</v>
          </cell>
          <cell r="E18">
            <v>3852</v>
          </cell>
        </row>
        <row r="19">
          <cell r="B19" t="str">
            <v>ALQUILER DE FINISHER</v>
          </cell>
          <cell r="C19" t="str">
            <v>dia</v>
          </cell>
          <cell r="D19">
            <v>1099999.9271355208</v>
          </cell>
          <cell r="E19">
            <v>1210427</v>
          </cell>
        </row>
        <row r="20">
          <cell r="B20" t="str">
            <v>ALQUILER DE PULIDORA CON DISCO DIAMANTADO</v>
          </cell>
          <cell r="C20" t="str">
            <v>dia</v>
          </cell>
          <cell r="D20">
            <v>19999.975510818233</v>
          </cell>
          <cell r="E20">
            <v>22008</v>
          </cell>
        </row>
        <row r="21">
          <cell r="B21" t="str">
            <v>AMARRE PARA TEJA COLOMBIT</v>
          </cell>
          <cell r="C21" t="str">
            <v>un</v>
          </cell>
          <cell r="D21">
            <v>525.43561492790491</v>
          </cell>
          <cell r="E21">
            <v>578</v>
          </cell>
        </row>
        <row r="22">
          <cell r="B22" t="str">
            <v>ANDAMIOS</v>
          </cell>
          <cell r="C22" t="str">
            <v>secc/semana</v>
          </cell>
          <cell r="D22">
            <v>544.93024203821653</v>
          </cell>
          <cell r="E22">
            <v>600</v>
          </cell>
        </row>
        <row r="23">
          <cell r="B23" t="str">
            <v>ANDENES EN ADOQUIN</v>
          </cell>
          <cell r="C23" t="str">
            <v>m2</v>
          </cell>
          <cell r="D23">
            <v>30699.411012272045</v>
          </cell>
          <cell r="E23">
            <v>33781</v>
          </cell>
        </row>
        <row r="24">
          <cell r="B24" t="str">
            <v>ÁNGULO DE 3" X 3/8 X 11M</v>
          </cell>
          <cell r="C24" t="str">
            <v>un</v>
          </cell>
          <cell r="D24">
            <v>98999.891522568127</v>
          </cell>
          <cell r="E24">
            <v>108938</v>
          </cell>
        </row>
        <row r="25">
          <cell r="B25" t="str">
            <v>ANTICORROSIVO</v>
          </cell>
          <cell r="C25" t="str">
            <v>GLB</v>
          </cell>
          <cell r="D25">
            <v>21000.462683652455</v>
          </cell>
          <cell r="E25">
            <v>23109</v>
          </cell>
        </row>
        <row r="26">
          <cell r="B26" t="str">
            <v>ANTICORROSIVO Y ACABADO COLORES 1 GL</v>
          </cell>
          <cell r="C26" t="str">
            <v>GLB</v>
          </cell>
          <cell r="D26">
            <v>53915.776428620971</v>
          </cell>
          <cell r="E26">
            <v>59328</v>
          </cell>
        </row>
        <row r="27">
          <cell r="B27" t="str">
            <v>ANTRACITA PARA FILTROS</v>
          </cell>
          <cell r="C27" t="str">
            <v>m3</v>
          </cell>
          <cell r="D27">
            <v>381849.31566418579</v>
          </cell>
          <cell r="E27">
            <v>420183</v>
          </cell>
        </row>
        <row r="28">
          <cell r="B28" t="str">
            <v>APARATO SANITARIO</v>
          </cell>
          <cell r="C28" t="str">
            <v>un</v>
          </cell>
          <cell r="D28">
            <v>108600.14533938849</v>
          </cell>
          <cell r="E28">
            <v>119502</v>
          </cell>
        </row>
        <row r="29">
          <cell r="B29" t="str">
            <v>ARENA DE PEÑA</v>
          </cell>
          <cell r="C29" t="str">
            <v>m3</v>
          </cell>
          <cell r="D29">
            <v>56726.604245302646</v>
          </cell>
          <cell r="E29">
            <v>48640</v>
          </cell>
        </row>
        <row r="30">
          <cell r="B30" t="str">
            <v>ARENA LAVADA DE PEÑA</v>
          </cell>
          <cell r="C30" t="str">
            <v>m3</v>
          </cell>
          <cell r="D30">
            <v>75599.954422103619</v>
          </cell>
          <cell r="E30">
            <v>87599</v>
          </cell>
        </row>
        <row r="31">
          <cell r="B31" t="str">
            <v>ARENA PARA FILTROS</v>
          </cell>
          <cell r="C31" t="str">
            <v>m3</v>
          </cell>
          <cell r="D31">
            <v>605192.44907647511</v>
          </cell>
          <cell r="E31">
            <v>665947</v>
          </cell>
        </row>
        <row r="32">
          <cell r="B32" t="str">
            <v>BASE ASFALTICA 80 100 MDC 1 EN SITIO</v>
          </cell>
          <cell r="C32" t="str">
            <v>m3</v>
          </cell>
          <cell r="D32">
            <v>357466.09644526104</v>
          </cell>
          <cell r="E32">
            <v>330547</v>
          </cell>
        </row>
        <row r="33">
          <cell r="B33" t="str">
            <v>BASE ASFALTICA 80 100 MDC 2 EN SITIO</v>
          </cell>
          <cell r="C33" t="str">
            <v>m3</v>
          </cell>
          <cell r="D33">
            <v>382719.01703043748</v>
          </cell>
          <cell r="E33">
            <v>365347</v>
          </cell>
        </row>
        <row r="34">
          <cell r="B34" t="str">
            <v>BASE ASFALTICA 80 100 MDC 3 EN SITIO</v>
          </cell>
          <cell r="C34" t="str">
            <v>m3</v>
          </cell>
          <cell r="D34">
            <v>398819.70776052144</v>
          </cell>
          <cell r="E34">
            <v>402854</v>
          </cell>
        </row>
        <row r="35">
          <cell r="B35" t="str">
            <v>BASE GRANULAR BG4 (NORMA ET-2005 IDU)</v>
          </cell>
          <cell r="C35" t="str">
            <v>m3</v>
          </cell>
          <cell r="D35">
            <v>21000.462683652455</v>
          </cell>
          <cell r="E35">
            <v>122203.99999999999</v>
          </cell>
        </row>
        <row r="36">
          <cell r="B36" t="str">
            <v>BASE PARA POZO D=170CM</v>
          </cell>
          <cell r="C36" t="str">
            <v>un</v>
          </cell>
          <cell r="D36">
            <v>592040.71931151638</v>
          </cell>
          <cell r="E36">
            <v>651475</v>
          </cell>
        </row>
        <row r="37">
          <cell r="B37" t="str">
            <v>BISAGRA COBRADIZA DE 3"</v>
          </cell>
          <cell r="C37" t="str">
            <v>un</v>
          </cell>
          <cell r="D37">
            <v>1509.6614412416852</v>
          </cell>
          <cell r="E37">
            <v>1661</v>
          </cell>
        </row>
        <row r="38">
          <cell r="B38" t="str">
            <v>CAJILLA PARA UN MEDIDOR CON TAPA REGISTRO PARA EXTERIORES</v>
          </cell>
          <cell r="C38" t="str">
            <v>un</v>
          </cell>
          <cell r="D38">
            <v>67170.197284198832</v>
          </cell>
          <cell r="E38">
            <v>73913</v>
          </cell>
        </row>
        <row r="39">
          <cell r="B39" t="str">
            <v>CAMIÓN</v>
          </cell>
          <cell r="C39" t="str">
            <v>un</v>
          </cell>
          <cell r="D39">
            <v>36351.007951760672</v>
          </cell>
          <cell r="E39">
            <v>40000</v>
          </cell>
        </row>
        <row r="40">
          <cell r="B40" t="str">
            <v>CANDADO SEGURIDAD</v>
          </cell>
          <cell r="C40" t="str">
            <v>un</v>
          </cell>
          <cell r="D40">
            <v>38099.530931844973</v>
          </cell>
          <cell r="E40">
            <v>41924</v>
          </cell>
        </row>
        <row r="41">
          <cell r="B41" t="str">
            <v>CANECAS</v>
          </cell>
          <cell r="C41" t="str">
            <v>UN/MES</v>
          </cell>
          <cell r="D41">
            <v>49999.883424391599</v>
          </cell>
          <cell r="E41">
            <v>55019</v>
          </cell>
        </row>
        <row r="42">
          <cell r="B42" t="str">
            <v>CEMENTO</v>
          </cell>
          <cell r="C42" t="str">
            <v>kg</v>
          </cell>
          <cell r="D42">
            <v>420.7531111111112</v>
          </cell>
          <cell r="E42">
            <v>463</v>
          </cell>
        </row>
        <row r="43">
          <cell r="B43" t="str">
            <v>CEMENTO BLANCO</v>
          </cell>
          <cell r="C43" t="str">
            <v>kg</v>
          </cell>
          <cell r="D43">
            <v>420.7531111111112</v>
          </cell>
          <cell r="E43">
            <v>463</v>
          </cell>
        </row>
        <row r="44">
          <cell r="B44" t="str">
            <v>CINTA DE SEÑALIZACIÓN</v>
          </cell>
          <cell r="C44" t="str">
            <v>ROLLO</v>
          </cell>
          <cell r="D44">
            <v>33653.824601677865</v>
          </cell>
          <cell r="E44">
            <v>37032</v>
          </cell>
        </row>
        <row r="45">
          <cell r="B45" t="str">
            <v>CINTA METALICA</v>
          </cell>
          <cell r="C45" t="str">
            <v>h</v>
          </cell>
          <cell r="D45">
            <v>630.10792231255641</v>
          </cell>
          <cell r="E45">
            <v>693</v>
          </cell>
        </row>
        <row r="46">
          <cell r="B46" t="str">
            <v>CINTA PVC V-15</v>
          </cell>
          <cell r="C46" t="str">
            <v>m</v>
          </cell>
          <cell r="D46">
            <v>18080.7848748533</v>
          </cell>
          <cell r="E46">
            <v>19896</v>
          </cell>
        </row>
        <row r="47">
          <cell r="B47" t="str">
            <v>CINTA PVC V-22</v>
          </cell>
          <cell r="C47" t="str">
            <v>m</v>
          </cell>
          <cell r="D47">
            <v>31420.066188033001</v>
          </cell>
          <cell r="E47">
            <v>34574</v>
          </cell>
        </row>
        <row r="48">
          <cell r="B48" t="str">
            <v>CODO SANITARIO 90°(200 MM)</v>
          </cell>
          <cell r="C48" t="str">
            <v>un</v>
          </cell>
          <cell r="D48">
            <v>107119.75784718856</v>
          </cell>
          <cell r="E48">
            <v>117873</v>
          </cell>
        </row>
        <row r="49">
          <cell r="B49" t="str">
            <v>CODO SANITARIO 90°(315 MM)</v>
          </cell>
          <cell r="C49" t="str">
            <v>un</v>
          </cell>
          <cell r="D49">
            <v>392466.49170283577</v>
          </cell>
          <cell r="E49">
            <v>431866</v>
          </cell>
        </row>
        <row r="50">
          <cell r="B50" t="str">
            <v>COMISIÓN DE TOPOGRAFÍA</v>
          </cell>
          <cell r="C50" t="str">
            <v>dia</v>
          </cell>
          <cell r="D50">
            <v>24999.685277422595</v>
          </cell>
          <cell r="E50">
            <v>27509</v>
          </cell>
        </row>
        <row r="51">
          <cell r="B51" t="str">
            <v>COMPACTADOR TIPO RANA</v>
          </cell>
          <cell r="C51" t="str">
            <v>dia</v>
          </cell>
          <cell r="D51">
            <v>59999.996355127216</v>
          </cell>
          <cell r="E51">
            <v>66023</v>
          </cell>
        </row>
        <row r="52">
          <cell r="B52" t="str">
            <v>COMPACTADOR(CANGURO)</v>
          </cell>
          <cell r="C52" t="str">
            <v>h</v>
          </cell>
          <cell r="D52">
            <v>4999.9377116666783</v>
          </cell>
          <cell r="E52">
            <v>5502</v>
          </cell>
        </row>
        <row r="53">
          <cell r="B53" t="str">
            <v>COMPRESOR</v>
          </cell>
          <cell r="C53" t="str">
            <v>h</v>
          </cell>
          <cell r="D53">
            <v>34799.784471330517</v>
          </cell>
          <cell r="E53">
            <v>38293</v>
          </cell>
        </row>
        <row r="54">
          <cell r="B54" t="str">
            <v>CONCRETO RESIST. 10.5 MPA (105 KG/CM2)</v>
          </cell>
          <cell r="C54" t="str">
            <v>m3</v>
          </cell>
          <cell r="D54">
            <v>207548.91816057687</v>
          </cell>
          <cell r="E54">
            <v>228384</v>
          </cell>
        </row>
        <row r="55">
          <cell r="B55" t="str">
            <v>CONCRETO RESIST. 14,0 MPA (140 KG/CM2)</v>
          </cell>
          <cell r="C55" t="str">
            <v>m3</v>
          </cell>
          <cell r="D55">
            <v>234147.72817236366</v>
          </cell>
          <cell r="E55">
            <v>257653</v>
          </cell>
        </row>
        <row r="56">
          <cell r="B56" t="str">
            <v>CONCRETO RESIST. 17,5 MPA (175 KG/CM2)</v>
          </cell>
          <cell r="C56" t="str">
            <v>m3</v>
          </cell>
          <cell r="D56">
            <v>249406.89722179848</v>
          </cell>
          <cell r="E56">
            <v>274444</v>
          </cell>
        </row>
        <row r="57">
          <cell r="B57" t="str">
            <v>CONCRETO RESIST. 21,0 MPA (210 KG/CM2)</v>
          </cell>
          <cell r="C57" t="str">
            <v>m3</v>
          </cell>
          <cell r="D57">
            <v>271988.94068016368</v>
          </cell>
          <cell r="E57">
            <v>299293</v>
          </cell>
        </row>
        <row r="58">
          <cell r="B58" t="str">
            <v>CONCRETO RESIST. 24,5 MPA (245 KG/CM2)</v>
          </cell>
          <cell r="C58" t="str">
            <v>m3</v>
          </cell>
          <cell r="D58">
            <v>302295.53520280123</v>
          </cell>
          <cell r="E58">
            <v>332642</v>
          </cell>
        </row>
        <row r="59">
          <cell r="B59" t="str">
            <v>CONCRETO RESIST. 28,0 MPA (280 KG/CM2)</v>
          </cell>
          <cell r="C59" t="str">
            <v>m3</v>
          </cell>
          <cell r="D59">
            <v>319154.14070789708</v>
          </cell>
          <cell r="E59">
            <v>351193</v>
          </cell>
        </row>
        <row r="60">
          <cell r="B60" t="str">
            <v>CONCRETO RESIST. 7,0 MPA (70 KG/CM2)</v>
          </cell>
          <cell r="C60" t="str">
            <v>m3</v>
          </cell>
          <cell r="D60">
            <v>191836.27252513348</v>
          </cell>
          <cell r="E60">
            <v>211094</v>
          </cell>
        </row>
        <row r="61">
          <cell r="B61" t="str">
            <v>CONO DE REDUCCIÓN Ø=1.20 M, H=0.80 M., PREFABRICADO EN CONCR</v>
          </cell>
          <cell r="C61" t="str">
            <v>un</v>
          </cell>
          <cell r="D61">
            <v>290359.74065243005</v>
          </cell>
          <cell r="E61">
            <v>319508</v>
          </cell>
        </row>
        <row r="62">
          <cell r="B62" t="str">
            <v>CONOS DE GUÍA</v>
          </cell>
          <cell r="C62" t="str">
            <v>UN/MES</v>
          </cell>
          <cell r="D62">
            <v>27999.453222630527</v>
          </cell>
          <cell r="E62">
            <v>30810</v>
          </cell>
        </row>
        <row r="63">
          <cell r="B63" t="str">
            <v>CORREAS METÁLICAS</v>
          </cell>
          <cell r="C63" t="str">
            <v>m</v>
          </cell>
          <cell r="D63">
            <v>14499.567626178592</v>
          </cell>
          <cell r="E63">
            <v>15955</v>
          </cell>
        </row>
        <row r="64">
          <cell r="B64" t="str">
            <v>CORTADORA PAVIMENTO CONCRETO</v>
          </cell>
          <cell r="C64" t="str">
            <v>dia</v>
          </cell>
          <cell r="D64">
            <v>26999.80543784234</v>
          </cell>
          <cell r="E64">
            <v>29710</v>
          </cell>
        </row>
        <row r="65">
          <cell r="B65" t="str">
            <v>CURADO</v>
          </cell>
          <cell r="C65" t="str">
            <v>GLB</v>
          </cell>
          <cell r="D65">
            <v>2998.579407323864</v>
          </cell>
          <cell r="E65">
            <v>3300</v>
          </cell>
        </row>
        <row r="66">
          <cell r="B66" t="str">
            <v>DADO EN MADERA</v>
          </cell>
          <cell r="C66" t="str">
            <v>un</v>
          </cell>
          <cell r="D66">
            <v>2199.8979440868547</v>
          </cell>
          <cell r="E66">
            <v>2421</v>
          </cell>
        </row>
        <row r="67">
          <cell r="B67" t="str">
            <v>EMPAQUE VÁLVULA 10 - 12</v>
          </cell>
          <cell r="C67" t="str">
            <v>un</v>
          </cell>
          <cell r="D67">
            <v>15907.155867997782</v>
          </cell>
          <cell r="E67">
            <v>17504</v>
          </cell>
        </row>
        <row r="68">
          <cell r="B68" t="str">
            <v>EMPAQUE VÁLVULA 2 - 4</v>
          </cell>
          <cell r="C68" t="str">
            <v>un</v>
          </cell>
          <cell r="D68">
            <v>6958.4831249175177</v>
          </cell>
          <cell r="E68">
            <v>7657</v>
          </cell>
        </row>
        <row r="69">
          <cell r="B69" t="str">
            <v>EMPAQUE VÁLVULA 6 - 8</v>
          </cell>
          <cell r="C69" t="str">
            <v>un</v>
          </cell>
          <cell r="D69">
            <v>11930.325160501256</v>
          </cell>
          <cell r="E69">
            <v>13128</v>
          </cell>
        </row>
        <row r="70">
          <cell r="B70" t="str">
            <v>ENCHAPE CERAMICO BLANCO 20 X 20</v>
          </cell>
          <cell r="C70" t="str">
            <v>m2</v>
          </cell>
          <cell r="D70">
            <v>15499.146106489181</v>
          </cell>
          <cell r="E70">
            <v>17055</v>
          </cell>
        </row>
        <row r="71">
          <cell r="B71" t="str">
            <v>EQUIPO DE ELECTROFUSION</v>
          </cell>
          <cell r="C71" t="str">
            <v>m</v>
          </cell>
          <cell r="D71">
            <v>250000.1303925816</v>
          </cell>
          <cell r="E71">
            <v>275097</v>
          </cell>
        </row>
        <row r="72">
          <cell r="B72" t="str">
            <v>EQUIPO DE PRUEBA HIDROSTATICA</v>
          </cell>
          <cell r="C72" t="str">
            <v>dia</v>
          </cell>
          <cell r="D72">
            <v>49999.733439161049</v>
          </cell>
          <cell r="E72">
            <v>55019</v>
          </cell>
        </row>
        <row r="73">
          <cell r="B73" t="str">
            <v>EQUIPO DE TERMOFUSION</v>
          </cell>
          <cell r="C73" t="str">
            <v>m</v>
          </cell>
          <cell r="D73">
            <v>399999.90975824388</v>
          </cell>
          <cell r="E73">
            <v>440155</v>
          </cell>
        </row>
        <row r="74">
          <cell r="B74" t="str">
            <v>ESCALERA DE GATO EN TUBERÍA DE ACERO DE 2" (INCLUYE ANCLAJE)</v>
          </cell>
          <cell r="C74" t="str">
            <v>m</v>
          </cell>
          <cell r="D74">
            <v>140810.22173706105</v>
          </cell>
          <cell r="E74">
            <v>154946</v>
          </cell>
        </row>
        <row r="75">
          <cell r="B75" t="str">
            <v xml:space="preserve">ESCALONES </v>
          </cell>
          <cell r="C75" t="str">
            <v>un</v>
          </cell>
          <cell r="D75">
            <v>21153.846194635407</v>
          </cell>
          <cell r="E75">
            <v>23277</v>
          </cell>
        </row>
        <row r="76">
          <cell r="B76" t="str">
            <v xml:space="preserve">ESCALONES EN HIERRO </v>
          </cell>
          <cell r="C76" t="str">
            <v>un</v>
          </cell>
          <cell r="D76">
            <v>19992.941591670886</v>
          </cell>
          <cell r="E76">
            <v>22000</v>
          </cell>
        </row>
        <row r="77">
          <cell r="B77" t="str">
            <v>ESLINGA Y MALACATE</v>
          </cell>
          <cell r="C77" t="str">
            <v>m</v>
          </cell>
          <cell r="D77">
            <v>149999.99999999997</v>
          </cell>
          <cell r="E77">
            <v>165058</v>
          </cell>
        </row>
        <row r="78">
          <cell r="B78" t="str">
            <v>ESMALTE</v>
          </cell>
          <cell r="C78" t="str">
            <v>m2</v>
          </cell>
          <cell r="D78">
            <v>62100.099960295862</v>
          </cell>
          <cell r="E78">
            <v>68334</v>
          </cell>
        </row>
        <row r="79">
          <cell r="B79" t="str">
            <v>ESMALTE SINTETICCO MATE</v>
          </cell>
          <cell r="C79" t="str">
            <v>GLB</v>
          </cell>
          <cell r="D79">
            <v>44999.999974412844</v>
          </cell>
          <cell r="E79">
            <v>49517</v>
          </cell>
        </row>
        <row r="80">
          <cell r="B80" t="str">
            <v>ESTACA DE MADERA</v>
          </cell>
          <cell r="C80" t="str">
            <v>un</v>
          </cell>
          <cell r="D80">
            <v>1125</v>
          </cell>
          <cell r="E80">
            <v>1238</v>
          </cell>
        </row>
        <row r="81">
          <cell r="B81" t="str">
            <v>ESTACIÓN ELECTRONICA TOTAL</v>
          </cell>
          <cell r="C81" t="str">
            <v>h</v>
          </cell>
          <cell r="D81">
            <v>7800</v>
          </cell>
          <cell r="E81">
            <v>8583</v>
          </cell>
        </row>
        <row r="82">
          <cell r="B82" t="str">
            <v>ESTRUCTURA METÁLICA (CERCHA)</v>
          </cell>
          <cell r="C82" t="str">
            <v>kg</v>
          </cell>
          <cell r="D82">
            <v>5634.1824793388432</v>
          </cell>
          <cell r="E82">
            <v>6200</v>
          </cell>
        </row>
        <row r="83">
          <cell r="B83" t="str">
            <v>FORMALETA (CAMILLA)</v>
          </cell>
          <cell r="C83" t="str">
            <v>m2</v>
          </cell>
          <cell r="D83">
            <v>12000.000000000015</v>
          </cell>
          <cell r="E83">
            <v>13205</v>
          </cell>
        </row>
        <row r="84">
          <cell r="B84" t="str">
            <v>FORMALETA METÁLICA</v>
          </cell>
          <cell r="C84" t="str">
            <v>m2</v>
          </cell>
          <cell r="D84">
            <v>42348.407870761977</v>
          </cell>
          <cell r="E84">
            <v>46600</v>
          </cell>
        </row>
        <row r="85">
          <cell r="B85" t="str">
            <v>GANCHO PARA TEJA ONDULADA ETERNIT.</v>
          </cell>
          <cell r="C85" t="str">
            <v>un</v>
          </cell>
          <cell r="D85">
            <v>335.09996735485828</v>
          </cell>
          <cell r="E85">
            <v>369</v>
          </cell>
        </row>
        <row r="86">
          <cell r="B86" t="str">
            <v>GEOTEXTIL PAVCO NO TEJIDO 1600</v>
          </cell>
          <cell r="C86" t="str">
            <v>m2</v>
          </cell>
          <cell r="D86">
            <v>2759.0000397035205</v>
          </cell>
          <cell r="E86">
            <v>3036</v>
          </cell>
        </row>
        <row r="87">
          <cell r="B87" t="str">
            <v>GRANITO</v>
          </cell>
          <cell r="C87" t="str">
            <v>S</v>
          </cell>
          <cell r="D87">
            <v>14999.99996117861</v>
          </cell>
          <cell r="E87">
            <v>16506</v>
          </cell>
        </row>
        <row r="88">
          <cell r="B88" t="str">
            <v>GRAVA</v>
          </cell>
          <cell r="C88" t="str">
            <v>m3</v>
          </cell>
          <cell r="D88">
            <v>26000.000011469663</v>
          </cell>
          <cell r="E88">
            <v>76399</v>
          </cell>
        </row>
        <row r="89">
          <cell r="B89" t="str">
            <v>GRIFERÍA PARA DUCHA</v>
          </cell>
          <cell r="C89" t="str">
            <v>un</v>
          </cell>
          <cell r="D89">
            <v>125100.10003352625</v>
          </cell>
          <cell r="E89">
            <v>137659</v>
          </cell>
        </row>
        <row r="90">
          <cell r="B90" t="str">
            <v>GUARDA ESCOBA EN TABLETA TIPO GRES.</v>
          </cell>
          <cell r="C90" t="str">
            <v>m</v>
          </cell>
          <cell r="D90">
            <v>3300.1000070583768</v>
          </cell>
          <cell r="E90">
            <v>3631</v>
          </cell>
        </row>
        <row r="91">
          <cell r="B91" t="str">
            <v>HIDROSELLOS</v>
          </cell>
          <cell r="C91" t="str">
            <v>un</v>
          </cell>
          <cell r="D91">
            <v>4626.6154146814451</v>
          </cell>
          <cell r="E91">
            <v>5091</v>
          </cell>
        </row>
        <row r="92">
          <cell r="B92" t="str">
            <v>HIDROSELLOS DE 8"</v>
          </cell>
          <cell r="C92" t="str">
            <v>un</v>
          </cell>
          <cell r="D92">
            <v>3769.5782601023107</v>
          </cell>
          <cell r="E92">
            <v>4148</v>
          </cell>
        </row>
        <row r="93">
          <cell r="B93" t="str">
            <v>HIPOCLORITO DE SODIO</v>
          </cell>
          <cell r="C93" t="str">
            <v>gr</v>
          </cell>
          <cell r="D93">
            <v>0.6500432327510085</v>
          </cell>
          <cell r="E93">
            <v>1</v>
          </cell>
        </row>
        <row r="94">
          <cell r="B94" t="str">
            <v>IMPERMEABILIZANTE</v>
          </cell>
          <cell r="C94" t="str">
            <v>kg</v>
          </cell>
          <cell r="D94">
            <v>6071.1538821245231</v>
          </cell>
          <cell r="E94">
            <v>6681</v>
          </cell>
        </row>
        <row r="95">
          <cell r="B95" t="str">
            <v>JUEGO DE INCRUSTACIONES</v>
          </cell>
          <cell r="C95" t="str">
            <v>un</v>
          </cell>
          <cell r="D95">
            <v>67100.100007940069</v>
          </cell>
          <cell r="E95">
            <v>73836</v>
          </cell>
        </row>
        <row r="96">
          <cell r="B96" t="str">
            <v>LADRILLO</v>
          </cell>
          <cell r="C96" t="str">
            <v>un</v>
          </cell>
          <cell r="D96">
            <v>418.03423328039128</v>
          </cell>
          <cell r="E96">
            <v>460</v>
          </cell>
        </row>
        <row r="97">
          <cell r="B97" t="str">
            <v>LADRILLO PORTANTE PRENSADO</v>
          </cell>
          <cell r="C97" t="str">
            <v>un</v>
          </cell>
          <cell r="D97">
            <v>920.41995941414325</v>
          </cell>
          <cell r="E97">
            <v>1013</v>
          </cell>
        </row>
        <row r="98">
          <cell r="B98" t="str">
            <v>LADRILLO RECOCIDO</v>
          </cell>
          <cell r="C98" t="str">
            <v>un</v>
          </cell>
          <cell r="D98">
            <v>463.47273689782509</v>
          </cell>
          <cell r="E98">
            <v>510</v>
          </cell>
        </row>
        <row r="99">
          <cell r="B99" t="str">
            <v>LADRILLO RECOCIDO OSCURO</v>
          </cell>
          <cell r="C99" t="str">
            <v>un</v>
          </cell>
          <cell r="D99">
            <v>459.66245580677366</v>
          </cell>
          <cell r="E99">
            <v>506</v>
          </cell>
        </row>
        <row r="100">
          <cell r="B100" t="str">
            <v>LÁMINA ALFAJOR 3/16" (1 M X 3 M)</v>
          </cell>
          <cell r="C100" t="str">
            <v>un</v>
          </cell>
          <cell r="D100">
            <v>122499.99998588201</v>
          </cell>
          <cell r="E100">
            <v>134798</v>
          </cell>
        </row>
        <row r="101">
          <cell r="B101" t="str">
            <v>LAMINA METALICA</v>
          </cell>
          <cell r="C101" t="str">
            <v>m2</v>
          </cell>
          <cell r="D101">
            <v>343475.99996558693</v>
          </cell>
          <cell r="E101">
            <v>377957</v>
          </cell>
        </row>
        <row r="102">
          <cell r="B102" t="str">
            <v>LAVAMANOS CON GRIFERÍA</v>
          </cell>
          <cell r="C102" t="str">
            <v>un</v>
          </cell>
          <cell r="D102">
            <v>90000.100004410633</v>
          </cell>
          <cell r="E102">
            <v>99035</v>
          </cell>
        </row>
        <row r="103">
          <cell r="B103" t="str">
            <v>LIMPIADOR PVC 1/4 GL</v>
          </cell>
          <cell r="C103" t="str">
            <v>un</v>
          </cell>
          <cell r="D103">
            <v>24377.000000000033</v>
          </cell>
          <cell r="E103">
            <v>26824</v>
          </cell>
        </row>
        <row r="104">
          <cell r="B104" t="str">
            <v>LUBRICANTES PARA TUBERÍA (500GRMS)</v>
          </cell>
          <cell r="C104" t="str">
            <v>lb</v>
          </cell>
          <cell r="D104">
            <v>12358.640025586612</v>
          </cell>
          <cell r="E104">
            <v>13599</v>
          </cell>
        </row>
        <row r="105">
          <cell r="B105" t="str">
            <v>MADERA ROLLIZA</v>
          </cell>
          <cell r="C105" t="str">
            <v>m</v>
          </cell>
          <cell r="D105">
            <v>6999.9999576494829</v>
          </cell>
          <cell r="E105">
            <v>7703</v>
          </cell>
        </row>
        <row r="106">
          <cell r="B106" t="str">
            <v>MALLA GAVIONES</v>
          </cell>
          <cell r="C106" t="str">
            <v>m2</v>
          </cell>
          <cell r="D106">
            <v>12784.00003617422</v>
          </cell>
          <cell r="E106">
            <v>14067</v>
          </cell>
        </row>
        <row r="107">
          <cell r="B107" t="str">
            <v>MARCO EN LÁMINA COLD ROLLED CAL 18 PUERTA DE 0,90 M</v>
          </cell>
          <cell r="C107" t="str">
            <v>un</v>
          </cell>
          <cell r="D107">
            <v>64999.999983235663</v>
          </cell>
          <cell r="E107">
            <v>71525</v>
          </cell>
        </row>
        <row r="108">
          <cell r="B108" t="str">
            <v>MATERIAL EXPLOSIVO</v>
          </cell>
          <cell r="C108" t="str">
            <v>GLB</v>
          </cell>
          <cell r="D108">
            <v>22719.20248187962</v>
          </cell>
          <cell r="E108">
            <v>25000</v>
          </cell>
        </row>
        <row r="109">
          <cell r="B109" t="str">
            <v>MEZCLADORA A GASOLINA DE 2 BULTOS</v>
          </cell>
          <cell r="C109" t="str">
            <v>m3</v>
          </cell>
          <cell r="D109">
            <v>5998.1818181818162</v>
          </cell>
          <cell r="E109">
            <v>6600</v>
          </cell>
        </row>
        <row r="110">
          <cell r="B110" t="str">
            <v>MORTERO RESIST. 14 MPA (140 KG/CM2)</v>
          </cell>
          <cell r="C110" t="str">
            <v>m3</v>
          </cell>
          <cell r="D110">
            <v>227464.99997970491</v>
          </cell>
          <cell r="E110">
            <v>250300</v>
          </cell>
        </row>
        <row r="111">
          <cell r="B111" t="str">
            <v>MORTERO RESIST. 17.5 MPA (175 KG/CM2)</v>
          </cell>
          <cell r="C111" t="str">
            <v>m3</v>
          </cell>
          <cell r="D111">
            <v>240714.00003176054</v>
          </cell>
          <cell r="E111">
            <v>264879</v>
          </cell>
        </row>
        <row r="112">
          <cell r="B112" t="str">
            <v>MORTERO RESIST. 21 MPA (210 KG/CM2)</v>
          </cell>
          <cell r="C112" t="str">
            <v>m3</v>
          </cell>
          <cell r="D112">
            <v>258469.19736370214</v>
          </cell>
          <cell r="E112">
            <v>284416</v>
          </cell>
        </row>
        <row r="113">
          <cell r="B113" t="str">
            <v>MOTOBOMBA</v>
          </cell>
          <cell r="C113" t="str">
            <v>h</v>
          </cell>
          <cell r="D113">
            <v>14999.999999999996</v>
          </cell>
          <cell r="E113">
            <v>16506</v>
          </cell>
        </row>
        <row r="114">
          <cell r="B114" t="str">
            <v>MOTOBOMBA SUMERGIBLE</v>
          </cell>
          <cell r="C114" t="str">
            <v>dia</v>
          </cell>
          <cell r="D114">
            <v>26999.999966472304</v>
          </cell>
          <cell r="E114">
            <v>29710</v>
          </cell>
        </row>
        <row r="115">
          <cell r="B115" t="str">
            <v>PAVIMENTO RÍGIDO (MR 39 KG/CM2)</v>
          </cell>
          <cell r="C115" t="str">
            <v>m3</v>
          </cell>
          <cell r="D115">
            <v>273417.99995676463</v>
          </cell>
          <cell r="E115">
            <v>300866</v>
          </cell>
        </row>
        <row r="116">
          <cell r="B116" t="str">
            <v>PAVIMENTO RÍGIDO (MR 41KG/CM2)</v>
          </cell>
          <cell r="C116" t="str">
            <v>m3</v>
          </cell>
          <cell r="D116">
            <v>341697.28049733944</v>
          </cell>
          <cell r="E116">
            <v>376000</v>
          </cell>
        </row>
        <row r="117">
          <cell r="B117" t="str">
            <v>PAVIMENTO RÍGIDO (MR 43KG/CM2)</v>
          </cell>
          <cell r="C117" t="str">
            <v>m3</v>
          </cell>
          <cell r="D117">
            <v>293926.99999293877</v>
          </cell>
          <cell r="E117">
            <v>323434</v>
          </cell>
        </row>
        <row r="118">
          <cell r="B118" t="str">
            <v>PAVIMENTOS EN ADOQUIN</v>
          </cell>
          <cell r="C118" t="str">
            <v>m2</v>
          </cell>
          <cell r="D118">
            <v>32234.999957649241</v>
          </cell>
          <cell r="E118">
            <v>35471</v>
          </cell>
        </row>
        <row r="119">
          <cell r="B119" t="str">
            <v>PIEDRA MEDIA ZONGA</v>
          </cell>
          <cell r="C119" t="str">
            <v>m3</v>
          </cell>
          <cell r="D119">
            <v>28349.999992059016</v>
          </cell>
          <cell r="E119">
            <v>31196</v>
          </cell>
        </row>
        <row r="120">
          <cell r="B120" t="str">
            <v>PINTURA EPÓXICA</v>
          </cell>
          <cell r="C120" t="str">
            <v>m2</v>
          </cell>
          <cell r="D120">
            <v>5997.7679591292908</v>
          </cell>
          <cell r="E120">
            <v>6600</v>
          </cell>
        </row>
        <row r="121">
          <cell r="B121" t="str">
            <v>PLACA CUBIERTA POZO D=100CM</v>
          </cell>
          <cell r="C121" t="str">
            <v>un</v>
          </cell>
          <cell r="D121">
            <v>195460.00000352733</v>
          </cell>
          <cell r="E121">
            <v>215082</v>
          </cell>
        </row>
        <row r="122">
          <cell r="B122" t="str">
            <v>PLACA CUBIERTA POZO D=170CM</v>
          </cell>
          <cell r="C122" t="str">
            <v>un</v>
          </cell>
          <cell r="D122">
            <v>623197.99996293744</v>
          </cell>
          <cell r="E122">
            <v>685760</v>
          </cell>
        </row>
        <row r="123">
          <cell r="B123" t="str">
            <v>PORTACANDADO NEGRO NO. 4</v>
          </cell>
          <cell r="C123" t="str">
            <v>un</v>
          </cell>
          <cell r="D123">
            <v>5249.9999999999982</v>
          </cell>
          <cell r="E123">
            <v>5777</v>
          </cell>
        </row>
        <row r="124">
          <cell r="B124" t="str">
            <v>POSTES TUBULARES</v>
          </cell>
          <cell r="C124" t="str">
            <v>un</v>
          </cell>
          <cell r="D124">
            <v>27884.615384682987</v>
          </cell>
          <cell r="E124">
            <v>30684</v>
          </cell>
        </row>
        <row r="125">
          <cell r="B125" t="str">
            <v>PROFESIONAL SOCIAL</v>
          </cell>
          <cell r="C125" t="str">
            <v>MES</v>
          </cell>
          <cell r="D125">
            <v>2249999.9999929201</v>
          </cell>
          <cell r="E125">
            <v>2475874</v>
          </cell>
        </row>
        <row r="126">
          <cell r="B126" t="str">
            <v>PUERTA EN LÁMINA COLD ROLLED CAL.18 DE 0,90 M</v>
          </cell>
          <cell r="C126" t="str">
            <v>un</v>
          </cell>
          <cell r="D126">
            <v>220000.000006174</v>
          </cell>
          <cell r="E126">
            <v>242085</v>
          </cell>
        </row>
        <row r="127">
          <cell r="B127" t="str">
            <v>PUNTILLA CON CABEZA 1"</v>
          </cell>
          <cell r="C127" t="str">
            <v>kg</v>
          </cell>
          <cell r="D127">
            <v>2590.1000000000022</v>
          </cell>
          <cell r="E127">
            <v>2850</v>
          </cell>
        </row>
        <row r="128">
          <cell r="B128" t="str">
            <v>PUNTILLA CON CABEZA 2"</v>
          </cell>
          <cell r="C128" t="str">
            <v>kg</v>
          </cell>
          <cell r="D128">
            <v>1799.9999999999977</v>
          </cell>
          <cell r="E128">
            <v>1981</v>
          </cell>
        </row>
        <row r="129">
          <cell r="B129" t="str">
            <v>PUNTILLA CON CABEZA 3"</v>
          </cell>
          <cell r="C129" t="str">
            <v>kg</v>
          </cell>
          <cell r="D129">
            <v>1799.9999735309516</v>
          </cell>
          <cell r="E129">
            <v>1981</v>
          </cell>
        </row>
        <row r="130">
          <cell r="B130" t="str">
            <v>PUNTO ELÉCTRICO</v>
          </cell>
          <cell r="C130" t="str">
            <v>GLB</v>
          </cell>
          <cell r="D130">
            <v>61500.000004410911</v>
          </cell>
          <cell r="E130">
            <v>67674</v>
          </cell>
        </row>
        <row r="131">
          <cell r="B131" t="str">
            <v>PUNTO HIDRÁULICO</v>
          </cell>
          <cell r="C131" t="str">
            <v>GLB</v>
          </cell>
          <cell r="D131">
            <v>57699.36276225475</v>
          </cell>
          <cell r="E131">
            <v>63492</v>
          </cell>
        </row>
        <row r="132">
          <cell r="B132" t="str">
            <v>RECEBO</v>
          </cell>
          <cell r="C132" t="str">
            <v>m3</v>
          </cell>
          <cell r="D132">
            <v>29826.923076922791</v>
          </cell>
          <cell r="E132">
            <v>25689</v>
          </cell>
        </row>
        <row r="133">
          <cell r="B133" t="str">
            <v>REGLA VIBRADORA</v>
          </cell>
          <cell r="C133" t="str">
            <v>h</v>
          </cell>
          <cell r="D133">
            <v>1513.0000247044147</v>
          </cell>
          <cell r="E133">
            <v>1665</v>
          </cell>
        </row>
        <row r="134">
          <cell r="B134" t="str">
            <v>REPISA ORDINARIO 3ML</v>
          </cell>
          <cell r="C134" t="str">
            <v>m</v>
          </cell>
          <cell r="D134">
            <v>2999.9999999999991</v>
          </cell>
          <cell r="E134">
            <v>3301</v>
          </cell>
        </row>
        <row r="135">
          <cell r="B135" t="str">
            <v>RETRO EXCAVADORA HITACHI X200-SIMILAR</v>
          </cell>
          <cell r="C135" t="str">
            <v>h</v>
          </cell>
          <cell r="D135">
            <v>120000.00000000013</v>
          </cell>
          <cell r="E135">
            <v>132047</v>
          </cell>
        </row>
        <row r="136">
          <cell r="B136" t="str">
            <v>SACO DE LONA</v>
          </cell>
          <cell r="C136" t="str">
            <v>un</v>
          </cell>
          <cell r="D136">
            <v>250.00001146991116</v>
          </cell>
          <cell r="E136">
            <v>275</v>
          </cell>
        </row>
        <row r="137">
          <cell r="B137" t="str">
            <v>SARDINELES CONCRETO 0.35 M</v>
          </cell>
          <cell r="C137" t="str">
            <v>m</v>
          </cell>
          <cell r="D137">
            <v>24750.000044997116</v>
          </cell>
          <cell r="E137">
            <v>27235</v>
          </cell>
        </row>
        <row r="138">
          <cell r="B138" t="str">
            <v>SARDINELES CONCRETO 0.50 M</v>
          </cell>
          <cell r="C138" t="str">
            <v>m</v>
          </cell>
          <cell r="D138">
            <v>27830.000029997969</v>
          </cell>
          <cell r="E138">
            <v>30624</v>
          </cell>
        </row>
        <row r="139">
          <cell r="B139" t="str">
            <v>SECCION CILINDRICA DE POZO H= 0.25 M A1.00M, D=120CM (PREFABRI</v>
          </cell>
          <cell r="C139" t="str">
            <v>un</v>
          </cell>
          <cell r="D139">
            <v>420662.00001499511</v>
          </cell>
          <cell r="E139">
            <v>462892</v>
          </cell>
        </row>
        <row r="140">
          <cell r="B140" t="str">
            <v>SEÑALES PREVENTIVAS , SEÑALES REGLAMENTARIAS</v>
          </cell>
          <cell r="C140" t="str">
            <v>UN/MES</v>
          </cell>
          <cell r="D140">
            <v>116000.00000000041</v>
          </cell>
          <cell r="E140">
            <v>127645</v>
          </cell>
        </row>
        <row r="141">
          <cell r="B141" t="str">
            <v>SEPAROL (15KG)</v>
          </cell>
          <cell r="C141" t="str">
            <v>kg</v>
          </cell>
          <cell r="D141">
            <v>12883.099999999997</v>
          </cell>
          <cell r="E141">
            <v>14176</v>
          </cell>
        </row>
        <row r="142">
          <cell r="B142" t="str">
            <v>SERVILLETAS</v>
          </cell>
          <cell r="C142" t="str">
            <v>un</v>
          </cell>
          <cell r="D142">
            <v>50.000000000000014</v>
          </cell>
          <cell r="E142">
            <v>55</v>
          </cell>
        </row>
        <row r="143">
          <cell r="B143" t="str">
            <v>SIKA DIR-32 PRIMER</v>
          </cell>
          <cell r="C143" t="str">
            <v>kg</v>
          </cell>
          <cell r="D143">
            <v>49980.099999999962</v>
          </cell>
          <cell r="E143">
            <v>54998</v>
          </cell>
        </row>
        <row r="144">
          <cell r="B144" t="str">
            <v>SIKA SET L</v>
          </cell>
          <cell r="C144" t="str">
            <v>kg</v>
          </cell>
          <cell r="D144">
            <v>6306.0999999999976</v>
          </cell>
          <cell r="E144">
            <v>6939</v>
          </cell>
        </row>
        <row r="145">
          <cell r="B145" t="str">
            <v>SIKA-1 (20KG)</v>
          </cell>
          <cell r="C145" t="str">
            <v>kg</v>
          </cell>
          <cell r="D145">
            <v>6016.3671359352329</v>
          </cell>
          <cell r="E145">
            <v>6620</v>
          </cell>
        </row>
        <row r="146">
          <cell r="B146" t="str">
            <v>SIKAFLUID</v>
          </cell>
          <cell r="C146" t="str">
            <v>kg</v>
          </cell>
          <cell r="D146">
            <v>6306.0999999999976</v>
          </cell>
          <cell r="E146">
            <v>6939</v>
          </cell>
        </row>
        <row r="147">
          <cell r="B147" t="str">
            <v>SILLA TEE (160MM)</v>
          </cell>
          <cell r="C147" t="str">
            <v>un</v>
          </cell>
          <cell r="D147">
            <v>29478.000029997955</v>
          </cell>
          <cell r="E147">
            <v>32437</v>
          </cell>
        </row>
        <row r="148">
          <cell r="B148" t="str">
            <v>SILLA TEE (200MM)</v>
          </cell>
          <cell r="C148" t="str">
            <v>un</v>
          </cell>
          <cell r="D148">
            <v>33161.999957649234</v>
          </cell>
          <cell r="E148">
            <v>36491</v>
          </cell>
        </row>
        <row r="149">
          <cell r="B149" t="str">
            <v>SILLA TEE (250MM)</v>
          </cell>
          <cell r="C149" t="str">
            <v>un</v>
          </cell>
          <cell r="D149">
            <v>102031.00000970434</v>
          </cell>
          <cell r="E149">
            <v>112274</v>
          </cell>
        </row>
        <row r="150">
          <cell r="B150" t="str">
            <v>SILLA TEE (315MM)</v>
          </cell>
          <cell r="C150" t="str">
            <v>un</v>
          </cell>
          <cell r="D150">
            <v>162902.99999911615</v>
          </cell>
          <cell r="E150">
            <v>179257</v>
          </cell>
        </row>
        <row r="151">
          <cell r="B151" t="str">
            <v>SOLDADURA MIG</v>
          </cell>
          <cell r="C151" t="str">
            <v>kg</v>
          </cell>
          <cell r="D151">
            <v>7846.0000088229363</v>
          </cell>
          <cell r="E151">
            <v>8634</v>
          </cell>
        </row>
        <row r="152">
          <cell r="B152" t="str">
            <v>SOLDADURA PVC 1/4 GL</v>
          </cell>
          <cell r="C152" t="str">
            <v>un</v>
          </cell>
          <cell r="D152">
            <v>50553.999980588895</v>
          </cell>
          <cell r="E152">
            <v>55629</v>
          </cell>
        </row>
        <row r="153">
          <cell r="B153" t="str">
            <v>SUBBASE GRANULAR SBG4 (NORMA ET-2005 IDU)</v>
          </cell>
          <cell r="C153" t="str">
            <v>m3</v>
          </cell>
          <cell r="D153">
            <v>16000.000007058254</v>
          </cell>
          <cell r="E153">
            <v>117563.99999999999</v>
          </cell>
        </row>
        <row r="154">
          <cell r="B154" t="str">
            <v>SUM.E INST. BARANDA METÁLICA EN TUBO AGUAS NEGRAS</v>
          </cell>
          <cell r="C154" t="str">
            <v>m</v>
          </cell>
          <cell r="D154">
            <v>61489.999989411801</v>
          </cell>
          <cell r="E154">
            <v>67663</v>
          </cell>
        </row>
        <row r="155">
          <cell r="B155" t="str">
            <v>SUM.E INST. VENTANERÍA EN LÁMINA CON VIDRIO EN COLOR</v>
          </cell>
          <cell r="C155" t="str">
            <v>m2</v>
          </cell>
          <cell r="D155">
            <v>125000.00000970412</v>
          </cell>
          <cell r="E155">
            <v>137549</v>
          </cell>
        </row>
        <row r="156">
          <cell r="B156" t="str">
            <v>SUMIDERO LATERAL TIPO SL -100A</v>
          </cell>
          <cell r="C156" t="str">
            <v>un</v>
          </cell>
          <cell r="D156">
            <v>913656.99997175799</v>
          </cell>
          <cell r="E156">
            <v>1005378</v>
          </cell>
        </row>
        <row r="157">
          <cell r="B157" t="str">
            <v>SUMIDERO LATERAL TIPO SL -150A</v>
          </cell>
          <cell r="C157" t="str">
            <v>un</v>
          </cell>
          <cell r="D157">
            <v>1384080.99995764</v>
          </cell>
          <cell r="E157">
            <v>1523027</v>
          </cell>
        </row>
        <row r="158">
          <cell r="B158" t="str">
            <v>SUMIDERO LATERAL TIPO SL -200A</v>
          </cell>
          <cell r="C158" t="str">
            <v>un</v>
          </cell>
          <cell r="D158">
            <v>1610109.0000096899</v>
          </cell>
          <cell r="E158">
            <v>1771745</v>
          </cell>
        </row>
        <row r="159">
          <cell r="B159" t="str">
            <v>SUMIDERO LATERAL TIPO SL -250A</v>
          </cell>
          <cell r="C159" t="str">
            <v>un</v>
          </cell>
          <cell r="D159">
            <v>1957880.0000167501</v>
          </cell>
          <cell r="E159">
            <v>2154428</v>
          </cell>
        </row>
        <row r="160">
          <cell r="B160" t="str">
            <v>TABLA BURRA DE 0.30</v>
          </cell>
          <cell r="C160" t="str">
            <v>m</v>
          </cell>
          <cell r="D160">
            <v>8000.0000000000009</v>
          </cell>
          <cell r="E160">
            <v>8803</v>
          </cell>
        </row>
        <row r="161">
          <cell r="B161" t="str">
            <v>TABLA BURRA ORDINARIO 25</v>
          </cell>
          <cell r="C161" t="str">
            <v>m</v>
          </cell>
          <cell r="D161">
            <v>7540.0000405857763</v>
          </cell>
          <cell r="E161">
            <v>8297</v>
          </cell>
        </row>
        <row r="162">
          <cell r="B162" t="str">
            <v>TABLETA TIPO GRES DE 0,20 X 0,20.</v>
          </cell>
          <cell r="C162" t="str">
            <v>m2</v>
          </cell>
          <cell r="D162">
            <v>14100.100029998101</v>
          </cell>
          <cell r="E162">
            <v>15516</v>
          </cell>
        </row>
        <row r="163">
          <cell r="B163" t="str">
            <v>TAPA DE Ø = 0.70 M. EN FERRO-CONCRETO PARA POZO DE INSPECCIÓ</v>
          </cell>
          <cell r="C163" t="str">
            <v>un</v>
          </cell>
          <cell r="D163">
            <v>91579.999955884079</v>
          </cell>
          <cell r="E163">
            <v>100774</v>
          </cell>
        </row>
        <row r="164">
          <cell r="B164" t="str">
            <v>TAPA PARA POZO D=70CM</v>
          </cell>
          <cell r="C164" t="str">
            <v>un</v>
          </cell>
          <cell r="D164">
            <v>106232.99996911845</v>
          </cell>
          <cell r="E164">
            <v>116898</v>
          </cell>
        </row>
        <row r="165">
          <cell r="B165" t="str">
            <v>TAPA POZO INSP. Ø0,61 CON LLAVE DE SEGURIDAD</v>
          </cell>
          <cell r="C165" t="str">
            <v>un</v>
          </cell>
          <cell r="D165">
            <v>648440.00003705046</v>
          </cell>
          <cell r="E165">
            <v>713536</v>
          </cell>
        </row>
        <row r="166">
          <cell r="B166" t="str">
            <v>TAPA POZO INSP. Ø0,61 SIN LLAVE DE SEGURIDAD</v>
          </cell>
          <cell r="C166" t="str">
            <v>un</v>
          </cell>
          <cell r="D166">
            <v>614800.00001675787</v>
          </cell>
          <cell r="E166">
            <v>676519</v>
          </cell>
        </row>
        <row r="167">
          <cell r="B167" t="str">
            <v>TAPÓN PRUEBA ALCANTARILLADO 10"</v>
          </cell>
          <cell r="C167" t="str">
            <v>un</v>
          </cell>
          <cell r="D167">
            <v>457747.99998764339</v>
          </cell>
          <cell r="E167">
            <v>503701</v>
          </cell>
        </row>
        <row r="168">
          <cell r="B168" t="str">
            <v>TAPÓN PRUEBA ALCANTARILLADO 110"</v>
          </cell>
          <cell r="C168" t="str">
            <v>un</v>
          </cell>
          <cell r="D168">
            <v>5200451.9999911264</v>
          </cell>
          <cell r="E168">
            <v>5722517</v>
          </cell>
        </row>
        <row r="169">
          <cell r="B169" t="str">
            <v>TAPÓN PRUEBA ALCANTARILLADO 16"</v>
          </cell>
          <cell r="C169" t="str">
            <v>un</v>
          </cell>
          <cell r="D169">
            <v>1062289.9999946959</v>
          </cell>
          <cell r="E169">
            <v>1168932</v>
          </cell>
        </row>
        <row r="170">
          <cell r="B170" t="str">
            <v>TAPÓN PRUEBA ALCANTARILLADO 20"</v>
          </cell>
          <cell r="C170" t="str">
            <v>un</v>
          </cell>
          <cell r="D170">
            <v>1854970.0000008645</v>
          </cell>
          <cell r="E170">
            <v>2041187</v>
          </cell>
        </row>
        <row r="171">
          <cell r="B171" t="str">
            <v>TAPÓN PRUEBA ALCANTARILLADO 24"</v>
          </cell>
          <cell r="C171" t="str">
            <v>un</v>
          </cell>
          <cell r="D171">
            <v>2959371.5999779138</v>
          </cell>
          <cell r="E171">
            <v>3256458</v>
          </cell>
        </row>
        <row r="172">
          <cell r="B172" t="str">
            <v>TAPÓN PRUEBA ALCANTARILLADO 27"</v>
          </cell>
          <cell r="C172" t="str">
            <v>un</v>
          </cell>
          <cell r="D172">
            <v>3992240.0999955502</v>
          </cell>
          <cell r="E172">
            <v>4393014</v>
          </cell>
        </row>
        <row r="173">
          <cell r="B173" t="str">
            <v>TAPÓN PRUEBA ALCANTARILLADO 30"</v>
          </cell>
          <cell r="C173" t="str">
            <v>un</v>
          </cell>
          <cell r="D173">
            <v>5200451.9999911264</v>
          </cell>
          <cell r="E173">
            <v>5722517</v>
          </cell>
        </row>
        <row r="174">
          <cell r="B174" t="str">
            <v>TAPÓN PRUEBA ALCANTARILLADO 33"</v>
          </cell>
          <cell r="C174" t="str">
            <v>un</v>
          </cell>
          <cell r="D174">
            <v>5200451.9999911264</v>
          </cell>
          <cell r="E174">
            <v>5722517</v>
          </cell>
        </row>
        <row r="175">
          <cell r="B175" t="str">
            <v>TAPÓN PRUEBA ALCANTARILLADO 36"</v>
          </cell>
          <cell r="C175" t="str">
            <v>un</v>
          </cell>
          <cell r="D175">
            <v>5200451.9999911264</v>
          </cell>
          <cell r="E175">
            <v>5722517</v>
          </cell>
        </row>
        <row r="176">
          <cell r="B176" t="str">
            <v>TAPÓN PRUEBA ALCANTARILLADO 39"</v>
          </cell>
          <cell r="C176" t="str">
            <v>un</v>
          </cell>
          <cell r="D176">
            <v>5200451.9999911264</v>
          </cell>
          <cell r="E176">
            <v>5722517</v>
          </cell>
        </row>
        <row r="177">
          <cell r="B177" t="str">
            <v>TAPÓN PRUEBA ALCANTARILLADO 40"</v>
          </cell>
          <cell r="C177" t="str">
            <v>un</v>
          </cell>
          <cell r="D177">
            <v>5200451.9999911264</v>
          </cell>
          <cell r="E177">
            <v>5722517</v>
          </cell>
        </row>
        <row r="178">
          <cell r="B178" t="str">
            <v>TAPÓN PRUEBA ALCANTARILLADO 42"</v>
          </cell>
          <cell r="C178" t="str">
            <v>un</v>
          </cell>
          <cell r="D178">
            <v>5200451.9999911264</v>
          </cell>
          <cell r="E178">
            <v>5722517</v>
          </cell>
        </row>
        <row r="179">
          <cell r="B179" t="str">
            <v>TAPÓN PRUEBA ALCANTARILLADO 45"</v>
          </cell>
          <cell r="C179" t="str">
            <v>un</v>
          </cell>
          <cell r="D179">
            <v>5200451.9999911264</v>
          </cell>
          <cell r="E179">
            <v>5722517</v>
          </cell>
        </row>
        <row r="180">
          <cell r="B180" t="str">
            <v>TAPÓN PRUEBA ALCANTARILLADO 48"</v>
          </cell>
          <cell r="C180" t="str">
            <v>un</v>
          </cell>
          <cell r="D180">
            <v>5200451.9999911264</v>
          </cell>
          <cell r="E180">
            <v>5722517</v>
          </cell>
        </row>
        <row r="181">
          <cell r="B181" t="str">
            <v>TAPÓN PRUEBA ALCANTARILLADO 51"</v>
          </cell>
          <cell r="C181" t="str">
            <v>un</v>
          </cell>
          <cell r="D181">
            <v>5200451.9999911264</v>
          </cell>
          <cell r="E181">
            <v>5722517</v>
          </cell>
        </row>
        <row r="182">
          <cell r="B182" t="str">
            <v>TAPÓN PRUEBA ALCANTARILLADO 54"</v>
          </cell>
          <cell r="C182" t="str">
            <v>un</v>
          </cell>
          <cell r="D182">
            <v>5200451.9999911264</v>
          </cell>
          <cell r="E182">
            <v>5722517</v>
          </cell>
        </row>
        <row r="183">
          <cell r="B183" t="str">
            <v>TAPÓN PRUEBA ALCANTARILLADO 56"</v>
          </cell>
          <cell r="C183" t="str">
            <v>un</v>
          </cell>
          <cell r="D183">
            <v>5200451.9999911264</v>
          </cell>
          <cell r="E183">
            <v>5722517</v>
          </cell>
        </row>
        <row r="184">
          <cell r="B184" t="str">
            <v>TAPÓN PRUEBA ALCANTARILLADO 60"</v>
          </cell>
          <cell r="C184" t="str">
            <v>un</v>
          </cell>
          <cell r="D184">
            <v>5200451.9999911264</v>
          </cell>
          <cell r="E184">
            <v>5722517</v>
          </cell>
        </row>
        <row r="185">
          <cell r="B185" t="str">
            <v>TAPÓN PRUEBA ALCANTARILLADO 64"</v>
          </cell>
          <cell r="C185" t="str">
            <v>un</v>
          </cell>
          <cell r="D185">
            <v>5200451.9999911264</v>
          </cell>
          <cell r="E185">
            <v>5722517</v>
          </cell>
        </row>
        <row r="186">
          <cell r="B186" t="str">
            <v>TAPÓN PRUEBA ALCANTARILLADO 72"</v>
          </cell>
          <cell r="C186" t="str">
            <v>un</v>
          </cell>
          <cell r="D186">
            <v>5200451.9999911264</v>
          </cell>
          <cell r="E186">
            <v>5722517</v>
          </cell>
        </row>
        <row r="187">
          <cell r="B187" t="str">
            <v>TAPÓN PRUEBA ALCANTARILLADO 8"</v>
          </cell>
          <cell r="C187" t="str">
            <v>un</v>
          </cell>
          <cell r="D187">
            <v>440094.79999823117</v>
          </cell>
          <cell r="E187">
            <v>484275</v>
          </cell>
        </row>
        <row r="188">
          <cell r="B188" t="str">
            <v>TAPÓN PRUEBA ALCANTARILLADO 92"</v>
          </cell>
          <cell r="C188" t="str">
            <v>un</v>
          </cell>
          <cell r="D188">
            <v>5200451.9999911264</v>
          </cell>
          <cell r="E188">
            <v>5722517</v>
          </cell>
        </row>
        <row r="189">
          <cell r="B189" t="str">
            <v>TEJA DE ZINC N° 6</v>
          </cell>
          <cell r="C189" t="str">
            <v>un</v>
          </cell>
          <cell r="D189">
            <v>24881.999999999982</v>
          </cell>
          <cell r="E189">
            <v>27380</v>
          </cell>
        </row>
        <row r="190">
          <cell r="B190" t="str">
            <v>TEJA ONDULADA PERFIL 7 NO. 4</v>
          </cell>
          <cell r="C190" t="str">
            <v>un</v>
          </cell>
          <cell r="D190">
            <v>38840.75001235184</v>
          </cell>
          <cell r="E190">
            <v>42740</v>
          </cell>
        </row>
        <row r="191">
          <cell r="B191" t="str">
            <v>THINER ACRILICO</v>
          </cell>
          <cell r="C191" t="str">
            <v>GLB</v>
          </cell>
          <cell r="D191">
            <v>26999.999966472304</v>
          </cell>
          <cell r="E191">
            <v>29710</v>
          </cell>
        </row>
        <row r="192">
          <cell r="B192" t="str">
            <v>TOLETE COMÚN</v>
          </cell>
          <cell r="C192" t="str">
            <v>un</v>
          </cell>
          <cell r="D192">
            <v>620.2500238221221</v>
          </cell>
          <cell r="E192">
            <v>683</v>
          </cell>
        </row>
        <row r="193">
          <cell r="B193" t="str">
            <v>TOLETE FINO LIVIANO</v>
          </cell>
          <cell r="C193" t="str">
            <v>un</v>
          </cell>
          <cell r="D193">
            <v>1030.5799770601629</v>
          </cell>
          <cell r="E193">
            <v>1134</v>
          </cell>
        </row>
        <row r="194">
          <cell r="B194" t="str">
            <v>TORNILLO ACERO 2X1/2"</v>
          </cell>
          <cell r="C194" t="str">
            <v>un</v>
          </cell>
          <cell r="D194">
            <v>574.66538461537914</v>
          </cell>
          <cell r="E194">
            <v>632</v>
          </cell>
        </row>
        <row r="195">
          <cell r="B195" t="str">
            <v>TRITURADO</v>
          </cell>
          <cell r="C195" t="str">
            <v>m3</v>
          </cell>
          <cell r="D195">
            <v>20999.999963825456</v>
          </cell>
          <cell r="E195">
            <v>74280</v>
          </cell>
        </row>
        <row r="196">
          <cell r="B196" t="str">
            <v>TUBERÍA PVC DIÁMETRO 200 MM</v>
          </cell>
          <cell r="C196" t="str">
            <v>m</v>
          </cell>
          <cell r="D196">
            <v>32458.999966472253</v>
          </cell>
          <cell r="E196">
            <v>35718</v>
          </cell>
        </row>
        <row r="197">
          <cell r="B197" t="str">
            <v>TUBERÍA PVC DIÁMETRO 315 MM</v>
          </cell>
          <cell r="C197" t="str">
            <v>m</v>
          </cell>
          <cell r="D197">
            <v>69767.000017645347</v>
          </cell>
          <cell r="E197">
            <v>76771</v>
          </cell>
        </row>
        <row r="198">
          <cell r="B198" t="str">
            <v>TUERCA ACERO 5/8"</v>
          </cell>
          <cell r="C198" t="str">
            <v>un</v>
          </cell>
          <cell r="D198">
            <v>314.17692307691999</v>
          </cell>
          <cell r="E198">
            <v>346</v>
          </cell>
        </row>
        <row r="199">
          <cell r="B199" t="str">
            <v>VALLA DE 8 M² A 24  M²</v>
          </cell>
          <cell r="C199" t="str">
            <v>UN/MES</v>
          </cell>
          <cell r="D199">
            <v>1725000.0000000005</v>
          </cell>
          <cell r="E199">
            <v>1898170</v>
          </cell>
        </row>
        <row r="200">
          <cell r="B200" t="str">
            <v>VALLA DE HASTA 8 M²</v>
          </cell>
          <cell r="C200" t="str">
            <v>UN/MES</v>
          </cell>
          <cell r="D200">
            <v>911000.00000000314</v>
          </cell>
          <cell r="E200">
            <v>1002454</v>
          </cell>
        </row>
        <row r="201">
          <cell r="B201" t="str">
            <v>VARA METÁLICA</v>
          </cell>
          <cell r="C201" t="str">
            <v>m</v>
          </cell>
          <cell r="D201">
            <v>85869.000014115998</v>
          </cell>
          <cell r="E201">
            <v>94489</v>
          </cell>
        </row>
        <row r="202">
          <cell r="B202" t="str">
            <v>VARA ROLLIZA 6 METROS</v>
          </cell>
          <cell r="C202" t="str">
            <v>m</v>
          </cell>
          <cell r="D202">
            <v>7499.9999999999982</v>
          </cell>
          <cell r="E202">
            <v>8253</v>
          </cell>
        </row>
        <row r="203">
          <cell r="B203" t="str">
            <v>VIBRADOR PARA CONCRETO</v>
          </cell>
          <cell r="C203" t="str">
            <v>m3</v>
          </cell>
          <cell r="D203">
            <v>5000.0000000000009</v>
          </cell>
          <cell r="E203">
            <v>5502</v>
          </cell>
        </row>
        <row r="204">
          <cell r="B204" t="str">
            <v>VIGA DE TRANSCIÓN PARA CONO D=150CM</v>
          </cell>
          <cell r="C204" t="str">
            <v>un</v>
          </cell>
          <cell r="D204">
            <v>128899.00003264392</v>
          </cell>
          <cell r="E204">
            <v>141839</v>
          </cell>
        </row>
        <row r="205">
          <cell r="B205" t="str">
            <v>VOLQUETA</v>
          </cell>
          <cell r="C205" t="str">
            <v>m3</v>
          </cell>
          <cell r="D205">
            <v>49982.726533328401</v>
          </cell>
          <cell r="E205">
            <v>55000</v>
          </cell>
        </row>
      </sheetData>
      <sheetData sheetId="16" refreshError="1"/>
      <sheetData sheetId="17" refreshError="1"/>
      <sheetData sheetId="18" refreshError="1"/>
      <sheetData sheetId="19">
        <row r="1">
          <cell r="A1" t="str">
            <v>COSTOS MANO DE OBRA - CENTRO POBLADO DE LA VIRGEN, MUNICIPIO DE PACHO</v>
          </cell>
        </row>
        <row r="2">
          <cell r="A2" t="str">
            <v>MANO DE OBRA</v>
          </cell>
          <cell r="B2" t="str">
            <v>JORNAL</v>
          </cell>
          <cell r="C2">
            <v>0.85</v>
          </cell>
          <cell r="D2" t="str">
            <v>JORNAL TOTAL</v>
          </cell>
        </row>
        <row r="3">
          <cell r="A3" t="str">
            <v>AYUDANTE</v>
          </cell>
          <cell r="B3">
            <v>19080</v>
          </cell>
          <cell r="C3">
            <v>16218</v>
          </cell>
          <cell r="D3">
            <v>35298</v>
          </cell>
        </row>
        <row r="4">
          <cell r="A4" t="str">
            <v>AYUDANTE COMPRESOR</v>
          </cell>
          <cell r="B4">
            <v>25000</v>
          </cell>
          <cell r="C4">
            <v>21250</v>
          </cell>
          <cell r="D4">
            <v>46250</v>
          </cell>
        </row>
        <row r="5">
          <cell r="A5" t="str">
            <v>CONTRATISTA DE ESTRUCTURA</v>
          </cell>
          <cell r="B5">
            <v>100000</v>
          </cell>
          <cell r="C5">
            <v>85000</v>
          </cell>
          <cell r="D5">
            <v>185000</v>
          </cell>
        </row>
        <row r="6">
          <cell r="A6" t="str">
            <v>OFICIAL</v>
          </cell>
          <cell r="B6">
            <v>31800</v>
          </cell>
          <cell r="C6">
            <v>27030</v>
          </cell>
          <cell r="D6">
            <v>58830</v>
          </cell>
        </row>
        <row r="7">
          <cell r="A7" t="str">
            <v>OFICIAL ESPECIALIZADO</v>
          </cell>
          <cell r="B7">
            <v>63600</v>
          </cell>
          <cell r="C7">
            <v>54060</v>
          </cell>
          <cell r="D7">
            <v>117660</v>
          </cell>
        </row>
        <row r="8">
          <cell r="A8" t="str">
            <v>TÉCNICO EN ROTURA</v>
          </cell>
          <cell r="B8">
            <v>250000</v>
          </cell>
          <cell r="C8">
            <v>212500</v>
          </cell>
          <cell r="D8">
            <v>462500</v>
          </cell>
        </row>
        <row r="9">
          <cell r="A9" t="str">
            <v>TÉCNICO TERMOFUSIÓN</v>
          </cell>
          <cell r="B9">
            <v>47613</v>
          </cell>
          <cell r="C9">
            <v>40471</v>
          </cell>
          <cell r="D9">
            <v>88084</v>
          </cell>
        </row>
      </sheetData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"/>
      <sheetName val="Inst. Accesorios"/>
      <sheetName val="CAP. 7"/>
      <sheetName val="Resumen"/>
      <sheetName val="Programa de inversion"/>
      <sheetName val="PTTO POZO SUCCION"/>
      <sheetName val="PTTO LECHOS"/>
      <sheetName val="PTTO TK ESPESA"/>
      <sheetName val="PTTO OPT._PTAP"/>
      <sheetName val="SUM OPT._PTAP"/>
      <sheetName val="PTTO OPT._PTAP LARGO PLAZO"/>
      <sheetName val="SUM OPT._PTAP LARGO PLAZO"/>
      <sheetName val="PPTO_ELEC_LAVEGA"/>
      <sheetName val="Sum. Tubería"/>
      <sheetName val="Sum. Accesorios"/>
      <sheetName val="ListaPrecios"/>
      <sheetName val="APU"/>
      <sheetName val="Insumos"/>
      <sheetName val="ListaMCantera"/>
      <sheetName val="MCantera"/>
      <sheetName val="Tuberia"/>
      <sheetName val="ManoDeObra"/>
      <sheetName val="Municipios"/>
      <sheetName val="APU5,4S"/>
      <sheetName val="APU5,3S"/>
      <sheetName val="APU5,2S"/>
      <sheetName val="APU5,1S"/>
      <sheetName val="APU4,2S"/>
      <sheetName val="APU4,1S"/>
      <sheetName val="APU3,3S"/>
      <sheetName val="APU3,2S"/>
      <sheetName val="APU3,1S"/>
      <sheetName val="APU2,2S"/>
      <sheetName val="APU2,1S"/>
      <sheetName val="APU1,5S"/>
      <sheetName val="APU1,4S"/>
      <sheetName val="APU1,3S"/>
      <sheetName val="APU1,2S"/>
      <sheetName val="APU1,1S"/>
      <sheetName val="APU6,1M"/>
      <sheetName val="APU5,1M"/>
      <sheetName val="APU4,2M"/>
      <sheetName val="APU4,1M"/>
      <sheetName val="APU3,3M"/>
      <sheetName val="APU3,2M"/>
      <sheetName val="APU3,1M"/>
      <sheetName val="APU2,2M"/>
      <sheetName val="APU2,1M"/>
      <sheetName val="APU1,4M"/>
      <sheetName val="APU1,3M"/>
      <sheetName val="APU1,2M"/>
      <sheetName val="APU1,1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L2" t="str">
            <v>LA VEGA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VAL"/>
      <sheetName val="Resumen"/>
      <sheetName val="INSUMOS"/>
      <sheetName val="APU"/>
      <sheetName val="SUM"/>
      <sheetName val="OBRA CIVIL"/>
      <sheetName val="PPTO RED"/>
      <sheetName val="CANT RED"/>
      <sheetName val="PPTO TANQUE"/>
      <sheetName val="CANT TANQUE"/>
      <sheetName val="PPTO MACRO"/>
      <sheetName val="CANT MACRO"/>
      <sheetName val="PPTO VÍA"/>
      <sheetName val="CANT VÍA"/>
      <sheetName val="VOL VIA"/>
      <sheetName val="PPTO CERRAMIENTO"/>
      <sheetName val="CANT SEDIMENTADOR"/>
      <sheetName val="PPTO SEDIMENTAD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B1" t="str">
            <v>DESCRIPCIÓN</v>
          </cell>
        </row>
        <row r="2">
          <cell r="B2" t="str">
            <v>OBRAS PRELIMINARES</v>
          </cell>
          <cell r="E2">
            <v>1</v>
          </cell>
          <cell r="F2">
            <v>1</v>
          </cell>
        </row>
        <row r="3">
          <cell r="B3" t="str">
            <v>ACTIVIDADES PRELIMINARES</v>
          </cell>
          <cell r="E3" t="str">
            <v>1.1</v>
          </cell>
          <cell r="F3" t="str">
            <v>1.1</v>
          </cell>
        </row>
        <row r="4">
          <cell r="B4" t="str">
            <v>LOCALIZACIÓN Y REPLANTEO REDES</v>
          </cell>
          <cell r="C4" t="str">
            <v>m</v>
          </cell>
          <cell r="D4">
            <v>2865.65</v>
          </cell>
          <cell r="E4" t="str">
            <v>1.1.1.A</v>
          </cell>
          <cell r="F4" t="str">
            <v>1.1.1.A</v>
          </cell>
        </row>
        <row r="5">
          <cell r="B5" t="str">
            <v>LOCALIZACIÓN Y REPLANTEO ESTRUCTURAS</v>
          </cell>
          <cell r="C5" t="str">
            <v>m2</v>
          </cell>
          <cell r="D5">
            <v>2332</v>
          </cell>
          <cell r="E5" t="str">
            <v>1.1.1.B</v>
          </cell>
          <cell r="F5" t="str">
            <v>1.1.1.B</v>
          </cell>
        </row>
        <row r="6">
          <cell r="B6" t="str">
            <v>CAMPAMENTO EN MADERA</v>
          </cell>
          <cell r="C6" t="str">
            <v>m2</v>
          </cell>
          <cell r="D6">
            <v>312195.07</v>
          </cell>
          <cell r="E6" t="str">
            <v>1.1.2</v>
          </cell>
          <cell r="F6" t="str">
            <v>1.1.2</v>
          </cell>
        </row>
        <row r="7">
          <cell r="B7" t="str">
            <v>DESMONTE Y LIMPIEZA</v>
          </cell>
          <cell r="C7" t="str">
            <v>m²</v>
          </cell>
          <cell r="D7">
            <v>0</v>
          </cell>
          <cell r="E7" t="str">
            <v>1.1.3</v>
          </cell>
          <cell r="F7" t="str">
            <v>1.1.3</v>
          </cell>
        </row>
        <row r="8">
          <cell r="B8" t="str">
            <v>IMPACTO URBANO</v>
          </cell>
          <cell r="E8" t="str">
            <v>1.2</v>
          </cell>
          <cell r="F8" t="str">
            <v>1.2</v>
          </cell>
        </row>
        <row r="9">
          <cell r="B9" t="str">
            <v>SEÑALIZACIÓN</v>
          </cell>
          <cell r="E9" t="str">
            <v>1.2.1</v>
          </cell>
          <cell r="F9" t="str">
            <v>1.2.1</v>
          </cell>
        </row>
        <row r="10">
          <cell r="B10" t="str">
            <v>VALLA DE 8 M² A 24 M²</v>
          </cell>
          <cell r="C10" t="str">
            <v>un</v>
          </cell>
          <cell r="D10">
            <v>3477252.36</v>
          </cell>
          <cell r="E10" t="str">
            <v>1.2.1.1</v>
          </cell>
          <cell r="F10" t="str">
            <v>1.2.1.1</v>
          </cell>
        </row>
        <row r="11">
          <cell r="B11" t="str">
            <v>SEÑALES INFORMATIVAS PREVENTIVAS Y/O REGLAMENTARIAS MÓVILES</v>
          </cell>
          <cell r="C11" t="str">
            <v>un</v>
          </cell>
          <cell r="D11">
            <v>249073</v>
          </cell>
          <cell r="E11" t="str">
            <v>1.2.1.2</v>
          </cell>
          <cell r="F11" t="str">
            <v>1.2.1.2</v>
          </cell>
        </row>
        <row r="12">
          <cell r="B12" t="str">
            <v>CINTAS PLÁSTICAS REFLECTIVAS</v>
          </cell>
          <cell r="C12" t="str">
            <v>m</v>
          </cell>
          <cell r="D12">
            <v>3389</v>
          </cell>
          <cell r="E12" t="str">
            <v>1.2.1.3</v>
          </cell>
          <cell r="F12" t="str">
            <v>1.2.1.3</v>
          </cell>
        </row>
        <row r="13">
          <cell r="B13" t="str">
            <v>CERRAMIENTOS</v>
          </cell>
          <cell r="E13" t="str">
            <v>1.2.2</v>
          </cell>
          <cell r="F13" t="str">
            <v>1.2.2</v>
          </cell>
        </row>
        <row r="14">
          <cell r="B14" t="str">
            <v>SANITARIOS MÓVILES</v>
          </cell>
          <cell r="C14" t="str">
            <v>mes</v>
          </cell>
          <cell r="D14">
            <v>405857.60000000003</v>
          </cell>
          <cell r="E14" t="str">
            <v>1.2.3</v>
          </cell>
          <cell r="F14" t="str">
            <v>1.2.3</v>
          </cell>
        </row>
        <row r="15">
          <cell r="B15" t="str">
            <v>EXCAVACIONES DEMOLICIONES ENTIBADOS Y RELLENOS</v>
          </cell>
          <cell r="E15">
            <v>2</v>
          </cell>
          <cell r="F15">
            <v>2</v>
          </cell>
        </row>
        <row r="16">
          <cell r="B16" t="str">
            <v>DEMOLICIONES</v>
          </cell>
          <cell r="E16" t="str">
            <v>2.1</v>
          </cell>
          <cell r="F16" t="str">
            <v>2.1</v>
          </cell>
        </row>
        <row r="17">
          <cell r="B17" t="str">
            <v>DEMOLICIÓN DE PAVIMENTO FLEXIBLE</v>
          </cell>
          <cell r="C17" t="str">
            <v>m3</v>
          </cell>
          <cell r="D17">
            <v>103376.75</v>
          </cell>
          <cell r="E17" t="str">
            <v>2.1.1</v>
          </cell>
          <cell r="F17" t="str">
            <v>2.1.1</v>
          </cell>
        </row>
        <row r="18">
          <cell r="B18" t="str">
            <v>EXCAVACIONES</v>
          </cell>
          <cell r="E18" t="str">
            <v>2.2</v>
          </cell>
          <cell r="F18" t="str">
            <v>2.2</v>
          </cell>
        </row>
        <row r="19">
          <cell r="B19" t="str">
            <v>EXCAVACIÓN A MAQUINA A CUALQUIER PROFUNDIDAD</v>
          </cell>
          <cell r="C19" t="str">
            <v>m3</v>
          </cell>
          <cell r="D19">
            <v>22331.1</v>
          </cell>
          <cell r="E19" t="str">
            <v>2.2.1</v>
          </cell>
          <cell r="F19" t="str">
            <v>2.2.1</v>
          </cell>
        </row>
        <row r="20">
          <cell r="B20" t="str">
            <v>DESCAPOTE</v>
          </cell>
          <cell r="C20" t="str">
            <v>m²</v>
          </cell>
          <cell r="D20">
            <v>0</v>
          </cell>
          <cell r="E20" t="str">
            <v>2.2.2</v>
          </cell>
          <cell r="F20" t="str">
            <v>2.2.2</v>
          </cell>
        </row>
        <row r="21">
          <cell r="B21" t="str">
            <v>ENTIBADOS</v>
          </cell>
          <cell r="E21" t="str">
            <v>2.3</v>
          </cell>
          <cell r="F21" t="str">
            <v>2.3</v>
          </cell>
        </row>
        <row r="22">
          <cell r="B22" t="str">
            <v>ENTIBADO TIPO 2 (CONTINUO EN MADERA)</v>
          </cell>
          <cell r="C22" t="str">
            <v>m2</v>
          </cell>
          <cell r="D22">
            <v>40621.154999999999</v>
          </cell>
          <cell r="E22" t="str">
            <v>2.3.1</v>
          </cell>
          <cell r="F22" t="str">
            <v>2.3.1</v>
          </cell>
        </row>
        <row r="23">
          <cell r="B23" t="str">
            <v>ENTIBADO TIPO 3 (METÁLICO)</v>
          </cell>
          <cell r="C23" t="str">
            <v>m2</v>
          </cell>
          <cell r="D23">
            <v>78947.983000000007</v>
          </cell>
          <cell r="E23" t="str">
            <v>2.3.2</v>
          </cell>
          <cell r="F23" t="str">
            <v>2.3.2</v>
          </cell>
        </row>
        <row r="24">
          <cell r="B24" t="str">
            <v>RELLENOS</v>
          </cell>
          <cell r="E24" t="str">
            <v>2.4</v>
          </cell>
          <cell r="F24" t="str">
            <v>2.4</v>
          </cell>
        </row>
        <row r="25">
          <cell r="B25" t="str">
            <v>RELLENO CON MATERIAL SELECCIONADO PROCEDENTE DE LA EXCAVACIÓN</v>
          </cell>
          <cell r="C25" t="str">
            <v>m3</v>
          </cell>
          <cell r="D25">
            <v>26278.188242966</v>
          </cell>
          <cell r="E25" t="str">
            <v>2.4.1</v>
          </cell>
          <cell r="F25" t="str">
            <v>2.4.1</v>
          </cell>
        </row>
        <row r="26">
          <cell r="B26" t="str">
            <v>SUB-BASE B-200 (RECEBO SELECCIONADO)</v>
          </cell>
          <cell r="C26" t="str">
            <v>m3</v>
          </cell>
          <cell r="D26">
            <v>533623.18324296596</v>
          </cell>
          <cell r="E26" t="str">
            <v>2.4.2</v>
          </cell>
          <cell r="F26" t="str">
            <v>2.4.2</v>
          </cell>
        </row>
        <row r="27">
          <cell r="B27" t="str">
            <v>SUB-BASE B-200 (RECEBO SELECCIONADO)- VÍA</v>
          </cell>
          <cell r="C27" t="str">
            <v>m3</v>
          </cell>
          <cell r="D27">
            <v>538702.93043874996</v>
          </cell>
          <cell r="E27" t="str">
            <v>2.4.2.A</v>
          </cell>
          <cell r="F27" t="str">
            <v>2.4.2.A</v>
          </cell>
        </row>
        <row r="28">
          <cell r="B28" t="str">
            <v>RELLENO CON MATERIAL LOCAL LAVADO</v>
          </cell>
          <cell r="C28" t="str">
            <v>m3</v>
          </cell>
          <cell r="D28">
            <v>199360.68324296601</v>
          </cell>
          <cell r="E28" t="str">
            <v>2.4.4</v>
          </cell>
          <cell r="F28" t="str">
            <v>2.4.4</v>
          </cell>
        </row>
        <row r="29">
          <cell r="B29" t="str">
            <v>RELLENO DE GAVIONES CON LLANTAS RECICLADAS</v>
          </cell>
          <cell r="C29" t="str">
            <v>m3</v>
          </cell>
          <cell r="D29">
            <v>121639.53100000002</v>
          </cell>
          <cell r="E29" t="str">
            <v>2.4.4.A</v>
          </cell>
          <cell r="F29" t="str">
            <v>2.4.4.A</v>
          </cell>
        </row>
        <row r="30">
          <cell r="B30" t="str">
            <v>RELLENO CON MATERIAL SELECCIONADO (CATEGORÍA SC1 O SC2)</v>
          </cell>
          <cell r="C30" t="str">
            <v>m3</v>
          </cell>
          <cell r="D30">
            <v>49210.683242965999</v>
          </cell>
          <cell r="E30" t="str">
            <v>2.4.3</v>
          </cell>
          <cell r="F30" t="str">
            <v>2.4.3</v>
          </cell>
        </row>
        <row r="31">
          <cell r="B31" t="str">
            <v>RELLENO CON MATERIAL SELECCIONADO VÍA</v>
          </cell>
          <cell r="C31" t="str">
            <v>m3</v>
          </cell>
          <cell r="D31">
            <v>79400.906374999991</v>
          </cell>
          <cell r="E31" t="str">
            <v>2.4.5</v>
          </cell>
          <cell r="F31" t="str">
            <v>2.4.5</v>
          </cell>
        </row>
        <row r="32">
          <cell r="B32" t="str">
            <v>CARGUE Y RETIRO DE SOBRANTES</v>
          </cell>
          <cell r="C32" t="str">
            <v>m3</v>
          </cell>
          <cell r="D32">
            <v>34969.068671875</v>
          </cell>
          <cell r="E32" t="str">
            <v>2.4.6</v>
          </cell>
          <cell r="F32" t="str">
            <v>2.4.6</v>
          </cell>
        </row>
        <row r="33">
          <cell r="B33" t="str">
            <v>CARGUE Y RETIRO DE SOBRANTES CON TRACCIÓN ANIMAL</v>
          </cell>
          <cell r="C33" t="str">
            <v>m3</v>
          </cell>
          <cell r="D33">
            <v>104966.504375</v>
          </cell>
          <cell r="E33" t="str">
            <v>2.4.6.1</v>
          </cell>
          <cell r="F33" t="str">
            <v>2.4.6.1</v>
          </cell>
        </row>
        <row r="34">
          <cell r="B34" t="str">
            <v>CARGUE Y RETIRO DE SOBRANTES CON TARABITA</v>
          </cell>
          <cell r="C34" t="str">
            <v>m3</v>
          </cell>
          <cell r="D34">
            <v>67516.504375000004</v>
          </cell>
          <cell r="E34" t="str">
            <v>2.4.6.2</v>
          </cell>
          <cell r="F34" t="str">
            <v>2.4.6.2</v>
          </cell>
        </row>
        <row r="35">
          <cell r="B35" t="str">
            <v>CONDUCCIONES Y REDES A PRESIÓN</v>
          </cell>
          <cell r="E35">
            <v>3</v>
          </cell>
          <cell r="F35">
            <v>3</v>
          </cell>
        </row>
        <row r="36">
          <cell r="B36" t="str">
            <v>INSTALACIÓN TUBERÍA EN PEAD</v>
          </cell>
          <cell r="E36" t="str">
            <v>3.1</v>
          </cell>
          <cell r="F36" t="str">
            <v>3.1</v>
          </cell>
        </row>
        <row r="37">
          <cell r="B37" t="str">
            <v>INSTALACIÓN TUBERÍA EN PEAD DE 110MM</v>
          </cell>
          <cell r="C37" t="str">
            <v>ml</v>
          </cell>
          <cell r="D37">
            <v>13200.203750000001</v>
          </cell>
          <cell r="E37" t="str">
            <v>3.1.1</v>
          </cell>
          <cell r="F37" t="str">
            <v>3.1.1</v>
          </cell>
        </row>
        <row r="38">
          <cell r="B38" t="str">
            <v>INSTALACIÓN TUBERÍA EN PEAD DE 160MM</v>
          </cell>
          <cell r="C38" t="str">
            <v>ml</v>
          </cell>
          <cell r="D38">
            <v>13200.203750000001</v>
          </cell>
          <cell r="E38" t="str">
            <v>3.1.2</v>
          </cell>
          <cell r="F38" t="str">
            <v>3.1.2</v>
          </cell>
        </row>
        <row r="39">
          <cell r="B39" t="str">
            <v>INSTALACIÓN ACCESORIOS EN PEAD</v>
          </cell>
          <cell r="E39" t="str">
            <v>3.2</v>
          </cell>
          <cell r="F39" t="str">
            <v>3.2</v>
          </cell>
        </row>
        <row r="40">
          <cell r="B40" t="str">
            <v>INSTALACIÓN ACCESORIOS EN PEAD DE 100 MM A 450 MM</v>
          </cell>
          <cell r="C40" t="str">
            <v>un</v>
          </cell>
          <cell r="D40">
            <v>26089</v>
          </cell>
          <cell r="E40" t="str">
            <v>3.2.1</v>
          </cell>
          <cell r="F40" t="str">
            <v>3.2.1</v>
          </cell>
        </row>
        <row r="41">
          <cell r="B41" t="str">
            <v>INSTALACIÓN TUBERÍA EN HIERRO DÚCTIL</v>
          </cell>
          <cell r="E41" t="str">
            <v>3.2.2</v>
          </cell>
          <cell r="F41" t="str">
            <v>3.2.2</v>
          </cell>
        </row>
        <row r="42">
          <cell r="B42" t="str">
            <v xml:space="preserve"> INSTALACIÓN TUBERÍA EN HIERRO DÚCTIL 6"(150MM)</v>
          </cell>
          <cell r="C42" t="str">
            <v>un</v>
          </cell>
          <cell r="D42">
            <v>12600</v>
          </cell>
          <cell r="E42" t="str">
            <v>3.2.2.1</v>
          </cell>
          <cell r="F42" t="str">
            <v>3.2.2.1</v>
          </cell>
        </row>
        <row r="43">
          <cell r="B43" t="str">
            <v>INSTALACIÓN ACCESORIOS EN HIERRO DÚCTIL</v>
          </cell>
          <cell r="E43" t="str">
            <v>3.3.1</v>
          </cell>
          <cell r="F43" t="str">
            <v>3.3.1</v>
          </cell>
        </row>
        <row r="44">
          <cell r="B44" t="str">
            <v>INSTALACIÓN ACCESORIOS EN HIERRO DÚCTIL 2"(50MM)</v>
          </cell>
          <cell r="C44" t="str">
            <v>un</v>
          </cell>
          <cell r="D44">
            <v>8211</v>
          </cell>
          <cell r="E44" t="str">
            <v>3.3.1.1</v>
          </cell>
          <cell r="F44" t="str">
            <v>3.3.1.1</v>
          </cell>
        </row>
        <row r="45">
          <cell r="B45" t="str">
            <v>INSTALACIÓN ACCESORIOS EN HIERRO DÚCTIL 3"(75MM)</v>
          </cell>
          <cell r="C45" t="str">
            <v>un</v>
          </cell>
          <cell r="D45">
            <v>8656</v>
          </cell>
          <cell r="E45" t="str">
            <v>3.3.1.2</v>
          </cell>
          <cell r="F45" t="str">
            <v>3.3.1.2</v>
          </cell>
        </row>
        <row r="46">
          <cell r="B46" t="str">
            <v>INSTALACIÓN ACCESORIOS EN HIERRO DÚCTIL 4"(100MM)</v>
          </cell>
          <cell r="C46" t="str">
            <v>un</v>
          </cell>
          <cell r="D46">
            <v>9211</v>
          </cell>
          <cell r="E46" t="str">
            <v>3.3.1.3</v>
          </cell>
          <cell r="F46" t="str">
            <v>3.3.1.3</v>
          </cell>
        </row>
        <row r="47">
          <cell r="B47" t="str">
            <v>INSTALACIÓN ACCESORIOS EN HIERRO DÚCTIL 6"(150MM)</v>
          </cell>
          <cell r="C47" t="str">
            <v>un</v>
          </cell>
          <cell r="D47">
            <v>11584</v>
          </cell>
          <cell r="E47" t="str">
            <v>3.3.1.4</v>
          </cell>
          <cell r="F47" t="str">
            <v>3.3.1.4</v>
          </cell>
        </row>
        <row r="48">
          <cell r="B48" t="str">
            <v>INSTALACIÓN NIPLES EN HIERRO DÚCTIL</v>
          </cell>
          <cell r="E48" t="str">
            <v>3.3.2</v>
          </cell>
          <cell r="F48" t="str">
            <v>3.3.2</v>
          </cell>
        </row>
        <row r="49">
          <cell r="B49" t="str">
            <v>INSTALACIÓN NIPLE HD 2" A 4"(150MM)</v>
          </cell>
          <cell r="C49" t="str">
            <v>un</v>
          </cell>
          <cell r="D49">
            <v>40000</v>
          </cell>
          <cell r="E49" t="str">
            <v>3.3.2.1</v>
          </cell>
          <cell r="F49" t="str">
            <v>3.3.2.1</v>
          </cell>
        </row>
        <row r="50">
          <cell r="B50" t="str">
            <v>INSTALACIÓN VÁLVULAS</v>
          </cell>
          <cell r="E50" t="str">
            <v>3.4</v>
          </cell>
          <cell r="F50" t="str">
            <v>3.4</v>
          </cell>
        </row>
        <row r="51">
          <cell r="B51" t="str">
            <v>INSTALACIÓN VÁLVULA BRIDADA</v>
          </cell>
          <cell r="E51" t="str">
            <v>3.4.1</v>
          </cell>
          <cell r="F51" t="str">
            <v>3.4.1</v>
          </cell>
        </row>
        <row r="52">
          <cell r="B52" t="str">
            <v>INSTALACIÓN VÁLVULA COMPUERTA 2"</v>
          </cell>
          <cell r="C52" t="str">
            <v>un</v>
          </cell>
          <cell r="D52">
            <v>103242.03750000001</v>
          </cell>
          <cell r="E52" t="str">
            <v>3.4.1.1</v>
          </cell>
          <cell r="F52" t="str">
            <v>3.4.1.1</v>
          </cell>
        </row>
        <row r="53">
          <cell r="B53" t="str">
            <v>INSTALACIÓN VÁLVULA COMPUERTA 3"</v>
          </cell>
          <cell r="C53" t="str">
            <v>un</v>
          </cell>
          <cell r="D53">
            <v>121790.44499999999</v>
          </cell>
          <cell r="E53" t="str">
            <v>3.4.1.2</v>
          </cell>
          <cell r="F53" t="str">
            <v>3.4.1.2</v>
          </cell>
        </row>
        <row r="54">
          <cell r="B54" t="str">
            <v>INSTALACIÓN VÁLVULA COMPUERTA 6"</v>
          </cell>
          <cell r="C54" t="str">
            <v>un</v>
          </cell>
          <cell r="D54">
            <v>158887.26</v>
          </cell>
          <cell r="E54" t="str">
            <v>3.4.1.3</v>
          </cell>
          <cell r="F54" t="str">
            <v>3.4.1.3</v>
          </cell>
        </row>
        <row r="55">
          <cell r="B55" t="str">
            <v>INSTALACIÓN VÁLVULA TIPO VENTOSA DE TRIPLE ACCIÓN DE 3" A 4"</v>
          </cell>
          <cell r="C55" t="str">
            <v>un</v>
          </cell>
          <cell r="D55">
            <v>154338.85249999998</v>
          </cell>
          <cell r="E55" t="str">
            <v>3.4.1.19</v>
          </cell>
          <cell r="F55" t="str">
            <v>3.4.1.19</v>
          </cell>
        </row>
        <row r="56">
          <cell r="B56" t="str">
            <v>INSTALACIÓN TUBERÍA EN PVC</v>
          </cell>
          <cell r="E56" t="str">
            <v>3.5.1</v>
          </cell>
          <cell r="F56" t="str">
            <v>3.5.1</v>
          </cell>
        </row>
        <row r="57">
          <cell r="B57" t="str">
            <v>INSTALACIÓN TUBERÍA PVC 4"(100MM)</v>
          </cell>
          <cell r="C57" t="str">
            <v>m</v>
          </cell>
          <cell r="D57">
            <v>4768</v>
          </cell>
          <cell r="E57" t="str">
            <v>3.5.1.1</v>
          </cell>
          <cell r="F57" t="str">
            <v>3.5.1.1</v>
          </cell>
        </row>
        <row r="58">
          <cell r="B58" t="str">
            <v>INSTALACIÓN TUBERÍA PVC 8"(200MM)</v>
          </cell>
          <cell r="C58" t="str">
            <v>m</v>
          </cell>
          <cell r="D58">
            <v>5788.8173333333325</v>
          </cell>
        </row>
        <row r="59">
          <cell r="B59" t="str">
            <v>INSTALACIÓN ACCESORIOS PVC</v>
          </cell>
          <cell r="E59" t="str">
            <v>3.6.1</v>
          </cell>
          <cell r="F59" t="str">
            <v>3.6.1</v>
          </cell>
        </row>
        <row r="60">
          <cell r="B60" t="str">
            <v>INSTALACIÓN ACCESORIOS PVC de D=6" a 8"</v>
          </cell>
          <cell r="C60" t="str">
            <v>un</v>
          </cell>
          <cell r="D60">
            <v>10585</v>
          </cell>
          <cell r="E60" t="str">
            <v>3.6.1.1</v>
          </cell>
          <cell r="F60" t="str">
            <v>3.6.1.1</v>
          </cell>
        </row>
        <row r="61">
          <cell r="B61" t="str">
            <v>INSTALACIÓN ACCESORIOS EN HIERRO FUNDIDO (HF)</v>
          </cell>
          <cell r="E61" t="str">
            <v>3.7</v>
          </cell>
          <cell r="F61" t="str">
            <v>3.7</v>
          </cell>
        </row>
        <row r="62">
          <cell r="B62" t="str">
            <v>INSTALACIÓN PASAMUROS EN HIERRO FUNDIDO (HF)</v>
          </cell>
          <cell r="E62" t="str">
            <v>3.7.1</v>
          </cell>
          <cell r="F62" t="str">
            <v>3.7.1</v>
          </cell>
        </row>
        <row r="63">
          <cell r="B63" t="str">
            <v>INSTALACIÓN PASAMUROS HF 2" A 6"(150MM)</v>
          </cell>
          <cell r="C63" t="str">
            <v>un</v>
          </cell>
          <cell r="D63">
            <v>50357</v>
          </cell>
          <cell r="E63" t="str">
            <v>3.7.1.1</v>
          </cell>
          <cell r="F63" t="str">
            <v>3.7.1.1</v>
          </cell>
        </row>
        <row r="64">
          <cell r="B64" t="str">
            <v>INSTALACIÓN MACROMEDIDOR</v>
          </cell>
          <cell r="E64" t="str">
            <v>3.8</v>
          </cell>
          <cell r="F64" t="str">
            <v>3.8</v>
          </cell>
        </row>
        <row r="65">
          <cell r="B65" t="str">
            <v>INSTALACIÓN MACROMEDIDOR TIPO WOLTMAN</v>
          </cell>
          <cell r="E65" t="str">
            <v>3.8.1</v>
          </cell>
          <cell r="F65" t="str">
            <v>3.8.1</v>
          </cell>
        </row>
        <row r="66">
          <cell r="B66" t="str">
            <v>INSTALACIÓN Y SUMINISTRO MACROMEDIDOR TIPO WOLTMAN 6"</v>
          </cell>
          <cell r="C66" t="str">
            <v>un</v>
          </cell>
          <cell r="E66" t="str">
            <v>3.8.1.1</v>
          </cell>
          <cell r="F66" t="str">
            <v>3.8.1.1</v>
          </cell>
        </row>
        <row r="67">
          <cell r="B67" t="str">
            <v>INSTALACIÓN MACROMEDIDOR ULTRASÓNICO</v>
          </cell>
          <cell r="E67" t="str">
            <v>3.8.2</v>
          </cell>
          <cell r="F67" t="str">
            <v>3.8.2</v>
          </cell>
        </row>
        <row r="68">
          <cell r="B68" t="str">
            <v xml:space="preserve"> INSTALACIÓN  Y SUMINISTRO DE MACROMEDIDOR ULTRASÓNICO</v>
          </cell>
          <cell r="C68" t="str">
            <v>un</v>
          </cell>
          <cell r="D68">
            <v>14450363.750002913</v>
          </cell>
          <cell r="E68" t="str">
            <v>3.8.2.1</v>
          </cell>
          <cell r="F68" t="str">
            <v>3.8.2.1</v>
          </cell>
        </row>
        <row r="69">
          <cell r="B69" t="str">
            <v>TAPAS DE ACCESO</v>
          </cell>
          <cell r="E69" t="str">
            <v>3.9</v>
          </cell>
          <cell r="F69" t="str">
            <v>3.9</v>
          </cell>
        </row>
        <row r="70">
          <cell r="B70" t="str">
            <v>TAPA DE SEGURIDAD CIRCULAR EN HD φ600mm</v>
          </cell>
          <cell r="C70" t="str">
            <v>un</v>
          </cell>
          <cell r="D70">
            <v>748402.44</v>
          </cell>
          <cell r="E70" t="str">
            <v>3.9.1</v>
          </cell>
          <cell r="F70" t="str">
            <v>3.9.1</v>
          </cell>
        </row>
        <row r="71">
          <cell r="B71" t="str">
            <v>TAPAS RECTANGULARES</v>
          </cell>
          <cell r="C71" t="str">
            <v>un</v>
          </cell>
          <cell r="D71">
            <v>418155.38175</v>
          </cell>
          <cell r="E71" t="str">
            <v>3.9.2</v>
          </cell>
          <cell r="F71" t="str">
            <v>3.9.2</v>
          </cell>
        </row>
        <row r="72">
          <cell r="B72" t="str">
            <v>CAJAS MAMPOSTERÍA</v>
          </cell>
          <cell r="E72" t="str">
            <v>3.10</v>
          </cell>
          <cell r="F72" t="str">
            <v>3.10</v>
          </cell>
        </row>
        <row r="73">
          <cell r="B73" t="str">
            <v>Construcción Caja para válvulas de 0,75 X 0,75 m</v>
          </cell>
          <cell r="C73" t="str">
            <v>un</v>
          </cell>
          <cell r="D73">
            <v>424283.05249999999</v>
          </cell>
          <cell r="E73" t="str">
            <v>3.10.1</v>
          </cell>
          <cell r="F73" t="str">
            <v>3.10.1</v>
          </cell>
        </row>
        <row r="74">
          <cell r="B74" t="str">
            <v>CONSTRUCCIÓN CAJA PARA VÁLVULAS 1.80 X 1.60</v>
          </cell>
          <cell r="C74" t="str">
            <v>un</v>
          </cell>
          <cell r="D74">
            <v>542278.32250000001</v>
          </cell>
          <cell r="E74" t="str">
            <v>3.10.2</v>
          </cell>
          <cell r="F74" t="str">
            <v>3.10.2</v>
          </cell>
        </row>
        <row r="75">
          <cell r="B75" t="str">
            <v>Construcción Caja para macromedidor de 2,50 x 1,00 m</v>
          </cell>
          <cell r="C75" t="str">
            <v>un</v>
          </cell>
          <cell r="D75">
            <v>542278.32250000001</v>
          </cell>
          <cell r="E75" t="str">
            <v>3.10.4</v>
          </cell>
          <cell r="F75" t="str">
            <v>3.10.4</v>
          </cell>
        </row>
        <row r="76">
          <cell r="B76" t="str">
            <v>MURO EN MAMPOSTERÍA</v>
          </cell>
          <cell r="C76" t="str">
            <v>un</v>
          </cell>
          <cell r="D76">
            <v>137236.27600000001</v>
          </cell>
          <cell r="E76" t="str">
            <v>3.10.3</v>
          </cell>
          <cell r="F76" t="str">
            <v>3.10.3</v>
          </cell>
        </row>
        <row r="77">
          <cell r="B77" t="str">
            <v>CONCRETOS. MORTEROS. ACERO DE REFUERZO Y ADITIVOS</v>
          </cell>
          <cell r="E77">
            <v>4</v>
          </cell>
          <cell r="F77">
            <v>4</v>
          </cell>
        </row>
        <row r="78">
          <cell r="B78" t="str">
            <v>CONCRETOS SIMPLES</v>
          </cell>
          <cell r="E78">
            <v>4.0999999999999996</v>
          </cell>
          <cell r="F78">
            <v>4.0999999999999996</v>
          </cell>
        </row>
        <row r="79">
          <cell r="B79" t="str">
            <v>BORDILLOS PREFABRICADOS DE 5MPa -  A10</v>
          </cell>
          <cell r="C79" t="str">
            <v>ML</v>
          </cell>
          <cell r="D79">
            <v>16000</v>
          </cell>
          <cell r="E79" t="str">
            <v>4.1.2</v>
          </cell>
          <cell r="F79" t="str">
            <v>4.1.2</v>
          </cell>
        </row>
        <row r="80">
          <cell r="B80" t="str">
            <v>CONCRETO SIMPLE RESIST. 17.5 MPA (175KG/CM2)</v>
          </cell>
          <cell r="C80" t="str">
            <v>m3</v>
          </cell>
          <cell r="D80">
            <v>1258655.817</v>
          </cell>
          <cell r="E80" t="str">
            <v>4.1.1</v>
          </cell>
          <cell r="F80" t="str">
            <v>4.1.1</v>
          </cell>
        </row>
        <row r="81">
          <cell r="B81" t="str">
            <v>CONCRETOS ESTRUCTURALES</v>
          </cell>
          <cell r="E81" t="str">
            <v>4.2</v>
          </cell>
          <cell r="F81" t="str">
            <v>4.2</v>
          </cell>
        </row>
        <row r="82">
          <cell r="B82" t="str">
            <v>CONCRETO ESTRUCTURAL RESIST. 21.0 MPA (210KG/CM2)</v>
          </cell>
          <cell r="C82" t="str">
            <v>m3</v>
          </cell>
          <cell r="D82">
            <v>1448816.8800000001</v>
          </cell>
          <cell r="E82" t="str">
            <v>4.2.1</v>
          </cell>
          <cell r="F82" t="str">
            <v>4.2.1</v>
          </cell>
        </row>
        <row r="83">
          <cell r="B83" t="str">
            <v xml:space="preserve">CONCRETO ESTRUCTURAL RESIST. 28.0 MPA (280KG/CM2) </v>
          </cell>
          <cell r="C83" t="str">
            <v>m3</v>
          </cell>
          <cell r="D83">
            <v>1546502.08</v>
          </cell>
          <cell r="E83" t="str">
            <v>4.2.2</v>
          </cell>
          <cell r="F83" t="str">
            <v>4.2.2</v>
          </cell>
        </row>
        <row r="84">
          <cell r="B84" t="str">
            <v>ACEROS</v>
          </cell>
          <cell r="E84" t="str">
            <v>4.3</v>
          </cell>
          <cell r="F84" t="str">
            <v>4.3</v>
          </cell>
        </row>
        <row r="85">
          <cell r="B85" t="str">
            <v>ACERO DE REFUERZO DE 60000 PSI</v>
          </cell>
          <cell r="C85" t="str">
            <v>kg</v>
          </cell>
          <cell r="D85">
            <v>4701.3121224999995</v>
          </cell>
          <cell r="E85" t="str">
            <v>4.3.1</v>
          </cell>
          <cell r="F85" t="str">
            <v>4.3.1</v>
          </cell>
        </row>
        <row r="86">
          <cell r="B86" t="str">
            <v>MALLA ELECTROSOLDADA TIPO D-84</v>
          </cell>
          <cell r="C86" t="str">
            <v>un</v>
          </cell>
          <cell r="D86">
            <v>0</v>
          </cell>
          <cell r="E86" t="str">
            <v>4.3.2</v>
          </cell>
          <cell r="F86" t="str">
            <v>4.3.2</v>
          </cell>
        </row>
        <row r="87">
          <cell r="B87" t="str">
            <v>JUNTAS DE CONSTRUCCIÓN</v>
          </cell>
          <cell r="E87" t="str">
            <v>4.4</v>
          </cell>
          <cell r="F87" t="str">
            <v>4.4</v>
          </cell>
        </row>
        <row r="88">
          <cell r="B88" t="str">
            <v>CINTA PVC 15</v>
          </cell>
          <cell r="C88" t="str">
            <v>ml</v>
          </cell>
          <cell r="D88">
            <v>48154.797249999996</v>
          </cell>
          <cell r="E88" t="str">
            <v>4.4.1</v>
          </cell>
          <cell r="F88" t="str">
            <v>4.4.1</v>
          </cell>
        </row>
        <row r="89">
          <cell r="B89" t="str">
            <v>CINTA PVC O-22</v>
          </cell>
          <cell r="C89" t="str">
            <v>ml</v>
          </cell>
          <cell r="D89">
            <v>119818</v>
          </cell>
          <cell r="E89" t="str">
            <v>4.4.2</v>
          </cell>
          <cell r="F89" t="str">
            <v>4.4.2</v>
          </cell>
        </row>
        <row r="90">
          <cell r="B90" t="str">
            <v>RECONSTRUCCIÓN DE PAVIMENTOS. ANDENES Y SARDINELES</v>
          </cell>
          <cell r="E90">
            <v>6</v>
          </cell>
          <cell r="F90">
            <v>6</v>
          </cell>
        </row>
        <row r="91">
          <cell r="B91" t="str">
            <v>RECONSTRUCCIÓN DE ANDENES</v>
          </cell>
          <cell r="E91" t="str">
            <v>6.1</v>
          </cell>
          <cell r="F91" t="str">
            <v>6.1</v>
          </cell>
        </row>
        <row r="92">
          <cell r="B92" t="str">
            <v>ANDENES EN CONCRETO</v>
          </cell>
          <cell r="C92" t="str">
            <v>m3</v>
          </cell>
          <cell r="D92">
            <v>417215</v>
          </cell>
          <cell r="E92" t="str">
            <v>6.1.1</v>
          </cell>
          <cell r="F92" t="str">
            <v>6.1.1</v>
          </cell>
        </row>
        <row r="93">
          <cell r="B93" t="str">
            <v>PAVIMENTO FLEXIBLE EN MDC-2</v>
          </cell>
          <cell r="C93" t="str">
            <v>m3</v>
          </cell>
          <cell r="D93">
            <v>1272356.5309618642</v>
          </cell>
          <cell r="E93" t="str">
            <v>6.1.2</v>
          </cell>
          <cell r="F93" t="str">
            <v>6.1.2</v>
          </cell>
        </row>
        <row r="94">
          <cell r="B94" t="str">
            <v>VARIOS</v>
          </cell>
          <cell r="E94">
            <v>7</v>
          </cell>
          <cell r="F94">
            <v>7</v>
          </cell>
        </row>
        <row r="95">
          <cell r="B95" t="str">
            <v>BOMBA AGUA Q=5LPS H=10m</v>
          </cell>
          <cell r="C95" t="str">
            <v>un</v>
          </cell>
          <cell r="D95">
            <v>9000000</v>
          </cell>
          <cell r="E95" t="str">
            <v>7.12</v>
          </cell>
          <cell r="F95" t="str">
            <v>7.12</v>
          </cell>
        </row>
        <row r="96">
          <cell r="B96" t="str">
            <v>CERRAMIENTO EN MALLA ESLABONADA GALVANIZADA DE H=2.00 M EN MÓDULOS DE 3 M</v>
          </cell>
          <cell r="C96" t="str">
            <v>ml</v>
          </cell>
          <cell r="D96">
            <v>491688</v>
          </cell>
          <cell r="E96" t="str">
            <v>7.13</v>
          </cell>
          <cell r="F96" t="str">
            <v>7.13</v>
          </cell>
        </row>
        <row r="97">
          <cell r="B97" t="str">
            <v>ESCALONES EN HIERRO D=3/4" CON PINTURA ANTICORROSIVA</v>
          </cell>
          <cell r="C97" t="str">
            <v>un</v>
          </cell>
          <cell r="D97">
            <v>65362.942750000002</v>
          </cell>
          <cell r="E97" t="str">
            <v>7.14</v>
          </cell>
          <cell r="F97" t="str">
            <v>7.14</v>
          </cell>
        </row>
        <row r="98">
          <cell r="B98" t="str">
            <v>DUCTOS DE VENTILACIÓN 3"</v>
          </cell>
          <cell r="C98" t="str">
            <v>un</v>
          </cell>
          <cell r="D98">
            <v>41539</v>
          </cell>
          <cell r="E98" t="str">
            <v>7.15</v>
          </cell>
          <cell r="F98" t="str">
            <v>7.15</v>
          </cell>
        </row>
        <row r="99">
          <cell r="B99" t="str">
            <v>TAPA  EN LAMINA DE ALFAJOR DE 0,80 X0,80 m</v>
          </cell>
          <cell r="C99" t="str">
            <v>un</v>
          </cell>
          <cell r="D99">
            <v>420710.22250000003</v>
          </cell>
          <cell r="E99" t="str">
            <v>7.16</v>
          </cell>
          <cell r="F99" t="str">
            <v>7.16</v>
          </cell>
        </row>
        <row r="100">
          <cell r="B100" t="str">
            <v>CAJA DE INSPECCIÓN DE 1,00 X 1,00 m</v>
          </cell>
          <cell r="C100" t="str">
            <v>un</v>
          </cell>
          <cell r="D100">
            <v>0</v>
          </cell>
          <cell r="E100" t="str">
            <v>7.17</v>
          </cell>
          <cell r="F100" t="str">
            <v>7.17</v>
          </cell>
        </row>
        <row r="101">
          <cell r="B101" t="str">
            <v>Suministro e Instalación Geotextil</v>
          </cell>
          <cell r="C101" t="str">
            <v>ml</v>
          </cell>
          <cell r="D101">
            <v>8667.5822399999997</v>
          </cell>
          <cell r="E101" t="str">
            <v>7.18</v>
          </cell>
          <cell r="F101" t="str">
            <v>7.18</v>
          </cell>
        </row>
        <row r="102">
          <cell r="B102" t="str">
            <v>Suministro e Instalación Malla Gavión</v>
          </cell>
          <cell r="C102" t="str">
            <v>m²</v>
          </cell>
          <cell r="D102">
            <v>181000</v>
          </cell>
          <cell r="E102" t="str">
            <v>7.19</v>
          </cell>
          <cell r="F102" t="str">
            <v>7.19</v>
          </cell>
        </row>
        <row r="103">
          <cell r="B103" t="str">
            <v>TAPA FIBROCEMENTO</v>
          </cell>
          <cell r="C103" t="str">
            <v>un</v>
          </cell>
          <cell r="D103">
            <v>0</v>
          </cell>
          <cell r="E103" t="str">
            <v>7.20</v>
          </cell>
          <cell r="F103" t="str">
            <v>7.20</v>
          </cell>
        </row>
        <row r="104">
          <cell r="B104" t="str">
            <v>TANQUE METÁLICO X2</v>
          </cell>
          <cell r="C104" t="str">
            <v>UN</v>
          </cell>
          <cell r="D104">
            <v>740223364.23000002</v>
          </cell>
          <cell r="E104">
            <v>7.21</v>
          </cell>
          <cell r="F104">
            <v>7.21</v>
          </cell>
        </row>
        <row r="105">
          <cell r="B105" t="str">
            <v>REPARACIÓN TARABITA</v>
          </cell>
          <cell r="C105" t="str">
            <v>UN</v>
          </cell>
          <cell r="D105">
            <v>30001018.333333332</v>
          </cell>
          <cell r="E105">
            <v>7.22</v>
          </cell>
          <cell r="F105">
            <v>7.22</v>
          </cell>
        </row>
        <row r="106">
          <cell r="B106" t="str">
            <v>CÁMARA DE INSPECCIÓN Y ACCESO NOVACAM 1000 H=1.5m TEE 200mm</v>
          </cell>
          <cell r="C106" t="str">
            <v>UN</v>
          </cell>
          <cell r="D106">
            <v>262538.84399999998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VAL"/>
      <sheetName val="ADMON SUMINISTROS"/>
      <sheetName val="CALCULO AIU (33%)"/>
      <sheetName val="Resumen FASE I"/>
      <sheetName val="INSUMOS"/>
      <sheetName val="APU"/>
      <sheetName val="SUM"/>
      <sheetName val="OBRA CIVIL"/>
      <sheetName val="PPTO TANQUE"/>
      <sheetName val="CANT TANQUE"/>
      <sheetName val="PPTO MACRO"/>
      <sheetName val="CANT MACRO"/>
      <sheetName val="PPTO VÍA"/>
      <sheetName val="CANT VÍA"/>
      <sheetName val="VOL VIA"/>
      <sheetName val="PPTO CERRAMIENTO"/>
      <sheetName val="CANT OBRAS PROTECCION EMBALSE"/>
      <sheetName val="PPTO OBRAS PROTECCION EMBA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45">
          <cell r="E1045" t="str">
            <v>2.4.6.2</v>
          </cell>
        </row>
        <row r="3236">
          <cell r="E3236" t="str">
            <v>2.4.3</v>
          </cell>
          <cell r="F3236" t="str">
            <v xml:space="preserve">EXCAVACIÓN  CON MAQUINA A CUALQUIER PROFUNDIDAD </v>
          </cell>
        </row>
      </sheetData>
      <sheetData sheetId="6">
        <row r="1">
          <cell r="B1" t="str">
            <v>SUMINISTROS</v>
          </cell>
        </row>
      </sheetData>
      <sheetData sheetId="7">
        <row r="1">
          <cell r="B1" t="str">
            <v>DESCRIPCIÓN</v>
          </cell>
          <cell r="C1" t="str">
            <v>UNIDAD</v>
          </cell>
          <cell r="D1" t="str">
            <v>VALOR UNITARIO</v>
          </cell>
        </row>
        <row r="2">
          <cell r="A2">
            <v>1</v>
          </cell>
          <cell r="B2" t="str">
            <v>OBRAS PRELIMINARES</v>
          </cell>
        </row>
        <row r="3">
          <cell r="A3" t="str">
            <v>1.1</v>
          </cell>
          <cell r="B3" t="str">
            <v>ACTIVIDADES PRELIMINARES</v>
          </cell>
        </row>
        <row r="4">
          <cell r="A4" t="str">
            <v>1.1.1.A</v>
          </cell>
          <cell r="B4" t="str">
            <v>LOCALIZACIÓN Y REPLANTEO REDES</v>
          </cell>
          <cell r="C4" t="str">
            <v>m</v>
          </cell>
          <cell r="D4">
            <v>2214.65</v>
          </cell>
        </row>
        <row r="5">
          <cell r="A5" t="str">
            <v>1.1.1.B</v>
          </cell>
          <cell r="B5" t="str">
            <v>LOCALIZACIÓN Y REPLANTEO ESTRUCTURAS</v>
          </cell>
          <cell r="C5" t="str">
            <v>m2</v>
          </cell>
          <cell r="D5">
            <v>2332</v>
          </cell>
        </row>
        <row r="6">
          <cell r="A6" t="str">
            <v>1.1.2</v>
          </cell>
          <cell r="B6" t="str">
            <v>CAMPAMENTO EN MADERA</v>
          </cell>
          <cell r="C6" t="str">
            <v>m2</v>
          </cell>
          <cell r="D6">
            <v>177538.46</v>
          </cell>
        </row>
        <row r="7">
          <cell r="A7" t="str">
            <v>1.1.3</v>
          </cell>
          <cell r="B7" t="str">
            <v>DESMONTE Y LIMPIEZA</v>
          </cell>
          <cell r="C7" t="str">
            <v>m²</v>
          </cell>
          <cell r="D7">
            <v>0</v>
          </cell>
        </row>
        <row r="8">
          <cell r="A8" t="str">
            <v>1.2</v>
          </cell>
          <cell r="B8" t="str">
            <v>IMPACTO URBANO</v>
          </cell>
        </row>
        <row r="9">
          <cell r="A9" t="str">
            <v>1.2.1</v>
          </cell>
          <cell r="B9" t="str">
            <v>SEÑALIZACIÓN</v>
          </cell>
        </row>
        <row r="10">
          <cell r="A10" t="str">
            <v>1.2.1.1</v>
          </cell>
          <cell r="B10" t="str">
            <v>VALLA DE 8 M² A 24 M²</v>
          </cell>
          <cell r="C10" t="str">
            <v>un</v>
          </cell>
          <cell r="D10">
            <v>3477252.36</v>
          </cell>
        </row>
        <row r="11">
          <cell r="A11" t="str">
            <v>1.2.1.2</v>
          </cell>
          <cell r="B11" t="str">
            <v>SEÑALES INFORMATIVAS PREVENTIVAS Y/O REGLAMENTARIAS MÓVILES</v>
          </cell>
          <cell r="C11" t="str">
            <v>un</v>
          </cell>
          <cell r="D11">
            <v>249073</v>
          </cell>
        </row>
        <row r="12">
          <cell r="A12" t="str">
            <v>1.2.1.3</v>
          </cell>
          <cell r="B12" t="str">
            <v>CINTAS PLÁSTICAS REFLECTIVAS</v>
          </cell>
          <cell r="C12" t="str">
            <v>m</v>
          </cell>
          <cell r="D12">
            <v>1606.1203125000002</v>
          </cell>
        </row>
        <row r="13">
          <cell r="A13" t="str">
            <v>1.2.2</v>
          </cell>
          <cell r="B13" t="str">
            <v>CERRAMIENTOS</v>
          </cell>
        </row>
        <row r="14">
          <cell r="A14" t="str">
            <v>1.2.3</v>
          </cell>
          <cell r="B14" t="str">
            <v>SANITARIOS MÓVILES</v>
          </cell>
          <cell r="C14" t="str">
            <v>mes</v>
          </cell>
          <cell r="D14">
            <v>405857.60000000003</v>
          </cell>
        </row>
        <row r="15">
          <cell r="A15">
            <v>2</v>
          </cell>
          <cell r="B15" t="str">
            <v>EXCAVACIONES DEMOLICIONES ENTIBADOS Y RELLENOS</v>
          </cell>
        </row>
        <row r="16">
          <cell r="A16" t="str">
            <v>2.1</v>
          </cell>
          <cell r="B16" t="str">
            <v>DEMOLICIONES</v>
          </cell>
        </row>
        <row r="17">
          <cell r="A17" t="str">
            <v>2.1.1</v>
          </cell>
          <cell r="B17" t="str">
            <v>DEMOLICIÓN DE PAVIMENTO FLEXIBLE</v>
          </cell>
          <cell r="C17" t="str">
            <v>m3</v>
          </cell>
          <cell r="D17">
            <v>103376.75</v>
          </cell>
        </row>
        <row r="18">
          <cell r="A18" t="str">
            <v>2.2</v>
          </cell>
          <cell r="B18" t="str">
            <v>EXCAVACIONES</v>
          </cell>
        </row>
        <row r="19">
          <cell r="A19" t="str">
            <v>2.2.1</v>
          </cell>
          <cell r="B19" t="str">
            <v>EXCAVACIÓN ABIERTA A MAQUINA A CUALQUIER PROFUNDIDAD</v>
          </cell>
          <cell r="C19" t="str">
            <v>m3</v>
          </cell>
          <cell r="D19">
            <v>22331.1</v>
          </cell>
        </row>
        <row r="20">
          <cell r="A20" t="str">
            <v>2.1.1</v>
          </cell>
          <cell r="B20" t="str">
            <v>EXCAVACIONES A MANO EN TIERRA EN SECO DE 0 A 2 M DE PROFUNDIDAD</v>
          </cell>
          <cell r="C20" t="str">
            <v>m3</v>
          </cell>
          <cell r="D20">
            <v>20466</v>
          </cell>
        </row>
        <row r="21">
          <cell r="A21" t="str">
            <v>2.1.2</v>
          </cell>
          <cell r="B21" t="str">
            <v>EXCAVACIONES A MANO EN TIERRA EN SECO DE 2 A 4 M DE PROFUNDIDAD ADICIONAL DE MATERIAL DE PRESTAMO</v>
          </cell>
          <cell r="C21" t="str">
            <v>m3</v>
          </cell>
          <cell r="D21">
            <v>33442</v>
          </cell>
        </row>
        <row r="22">
          <cell r="A22" t="str">
            <v>2.2.2</v>
          </cell>
          <cell r="B22" t="str">
            <v>DESCAPOTE</v>
          </cell>
          <cell r="C22" t="str">
            <v>m²</v>
          </cell>
        </row>
        <row r="23">
          <cell r="A23" t="str">
            <v>2.3</v>
          </cell>
          <cell r="B23" t="str">
            <v>ENTIBADOS</v>
          </cell>
        </row>
        <row r="24">
          <cell r="A24" t="str">
            <v>2.3.1</v>
          </cell>
          <cell r="B24" t="str">
            <v>ENTIBADO TIPO 2 (CONTINUO EN MADERA)</v>
          </cell>
          <cell r="C24" t="str">
            <v>m2</v>
          </cell>
          <cell r="D24">
            <v>40621.154999999999</v>
          </cell>
        </row>
        <row r="25">
          <cell r="A25" t="str">
            <v>2.3.2</v>
          </cell>
          <cell r="B25" t="str">
            <v>ENTIBADO TIPO 3 (METÁLICO)</v>
          </cell>
          <cell r="C25" t="str">
            <v>m2</v>
          </cell>
          <cell r="D25">
            <v>78717.983000000007</v>
          </cell>
        </row>
        <row r="26">
          <cell r="A26" t="str">
            <v>2.4</v>
          </cell>
          <cell r="B26" t="str">
            <v>RELLENOS</v>
          </cell>
        </row>
        <row r="27">
          <cell r="A27" t="str">
            <v>2.4.1</v>
          </cell>
          <cell r="B27" t="str">
            <v>RELLENO CON MATERIAL SELECCIONADO PROCEDENTE DE LA EXCAVACIÓN</v>
          </cell>
          <cell r="C27" t="str">
            <v>m3</v>
          </cell>
          <cell r="D27">
            <v>26278.188242966</v>
          </cell>
        </row>
        <row r="28">
          <cell r="A28" t="str">
            <v>2.4.2</v>
          </cell>
          <cell r="B28" t="str">
            <v>SUB-BASE B-200 (RECEBO SELECCIONADO)</v>
          </cell>
          <cell r="C28" t="str">
            <v>m3</v>
          </cell>
          <cell r="D28">
            <v>411535.68324296601</v>
          </cell>
        </row>
        <row r="29">
          <cell r="A29" t="str">
            <v>2.4.2.A</v>
          </cell>
          <cell r="B29" t="str">
            <v>SUB-BASE B-200 (RECEBO SELECCIONADO)- VÍA</v>
          </cell>
          <cell r="C29" t="str">
            <v>m3</v>
          </cell>
          <cell r="D29">
            <v>492802.93043875002</v>
          </cell>
        </row>
        <row r="30">
          <cell r="A30" t="str">
            <v>2.4.4</v>
          </cell>
          <cell r="B30" t="str">
            <v>RELLENO CON MATERIAL LOCAL LAVADO</v>
          </cell>
          <cell r="C30" t="str">
            <v>m3</v>
          </cell>
          <cell r="D30">
            <v>384225.27089296601</v>
          </cell>
        </row>
        <row r="31">
          <cell r="A31" t="str">
            <v>2.4.4.A</v>
          </cell>
          <cell r="B31" t="str">
            <v>RELLENO DE GAVIONES CON LLANTAS RECICLADAS</v>
          </cell>
          <cell r="C31" t="str">
            <v>m3</v>
          </cell>
          <cell r="D31">
            <v>121639.53100000002</v>
          </cell>
        </row>
        <row r="32">
          <cell r="A32" t="str">
            <v>2.4.3</v>
          </cell>
          <cell r="B32" t="str">
            <v>RELLENO CON MATERIAL SELECCIONADO (CATEGORÍA SC1 O SC2)</v>
          </cell>
          <cell r="C32" t="str">
            <v>m3</v>
          </cell>
          <cell r="D32">
            <v>48460.683242965999</v>
          </cell>
        </row>
        <row r="33">
          <cell r="A33" t="str">
            <v>2.4.5</v>
          </cell>
          <cell r="B33" t="str">
            <v>RELLENO CON MATERIAL SELECCIONADO VÍA</v>
          </cell>
          <cell r="C33" t="str">
            <v>m3</v>
          </cell>
          <cell r="D33">
            <v>78650.906374999991</v>
          </cell>
        </row>
        <row r="34">
          <cell r="A34" t="str">
            <v>2.4.6</v>
          </cell>
          <cell r="B34" t="str">
            <v>CARGUE Y RETIRO DE SOBRANTES</v>
          </cell>
          <cell r="C34" t="str">
            <v>m3</v>
          </cell>
          <cell r="D34">
            <v>34969.068671875</v>
          </cell>
        </row>
        <row r="35">
          <cell r="A35" t="str">
            <v>2.4.6.1</v>
          </cell>
          <cell r="B35" t="str">
            <v>CARGUE Y RETIRO DE SOBRANTES CON TRACCIÓN ANIMAL Y VOLQUETA</v>
          </cell>
          <cell r="C35" t="str">
            <v>m3</v>
          </cell>
          <cell r="D35">
            <v>214516.50437499999</v>
          </cell>
        </row>
        <row r="36">
          <cell r="A36" t="str">
            <v>2.4.6.2</v>
          </cell>
          <cell r="B36" t="str">
            <v>CARGUE Y RETIRO DE SOBRANTES CON TARABITA Y TRACCION ANIMAL</v>
          </cell>
          <cell r="C36" t="str">
            <v>m3</v>
          </cell>
          <cell r="D36">
            <v>389303.03</v>
          </cell>
        </row>
        <row r="37">
          <cell r="A37">
            <v>3</v>
          </cell>
          <cell r="B37" t="str">
            <v>CONDUCCIONES Y REDES A PRESIÓN</v>
          </cell>
        </row>
        <row r="38">
          <cell r="A38" t="str">
            <v>3.1</v>
          </cell>
          <cell r="B38" t="str">
            <v>INSTALACIÓN TUBERÍA EN PEAD</v>
          </cell>
        </row>
        <row r="39">
          <cell r="A39" t="str">
            <v>3.1.1</v>
          </cell>
          <cell r="B39" t="str">
            <v>INSTALACIÓN TUBERÍA EN PEAD DE 110MM</v>
          </cell>
          <cell r="C39" t="str">
            <v>ml</v>
          </cell>
          <cell r="D39">
            <v>13050.203750000001</v>
          </cell>
        </row>
        <row r="40">
          <cell r="A40" t="str">
            <v>3.1.2</v>
          </cell>
          <cell r="B40" t="str">
            <v>INSTALACIÓN TUBERÍA EN PEAD DE 160MM</v>
          </cell>
          <cell r="C40" t="str">
            <v>ml</v>
          </cell>
          <cell r="D40">
            <v>13050.203750000001</v>
          </cell>
        </row>
        <row r="41">
          <cell r="A41" t="str">
            <v>3.2</v>
          </cell>
          <cell r="B41" t="str">
            <v>INSTALACIÓN ACCESORIOS EN PEAD</v>
          </cell>
        </row>
        <row r="42">
          <cell r="A42" t="str">
            <v>3.2.1</v>
          </cell>
          <cell r="B42" t="str">
            <v>INSTALACIÓN ACCESORIOS EN PEAD DE 100 MM A 450 MM</v>
          </cell>
          <cell r="C42" t="str">
            <v>un</v>
          </cell>
          <cell r="D42">
            <v>26089</v>
          </cell>
        </row>
        <row r="43">
          <cell r="A43" t="str">
            <v>3.2.2</v>
          </cell>
          <cell r="B43" t="str">
            <v>INSTALACIÓN TUBERÍA EN HIERRO DÚCTIL</v>
          </cell>
        </row>
        <row r="44">
          <cell r="A44" t="str">
            <v>3.2.2.1</v>
          </cell>
          <cell r="B44" t="str">
            <v xml:space="preserve"> INSTALACIÓN TUBERÍA EN HIERRO DÚCTIL 6"(150MM)</v>
          </cell>
          <cell r="C44" t="str">
            <v>un</v>
          </cell>
          <cell r="D44">
            <v>12418</v>
          </cell>
        </row>
        <row r="45">
          <cell r="A45" t="str">
            <v>3.3.1</v>
          </cell>
          <cell r="B45" t="str">
            <v>INSTALACIÓN ACCESORIOS EN HIERRO DÚCTIL</v>
          </cell>
        </row>
        <row r="46">
          <cell r="A46" t="str">
            <v>3.3.1.1</v>
          </cell>
          <cell r="B46" t="str">
            <v>INSTALACIÓN ACCESORIOS EN HIERRO DÚCTIL 2"(50MM)</v>
          </cell>
          <cell r="C46" t="str">
            <v>un</v>
          </cell>
          <cell r="D46">
            <v>8211</v>
          </cell>
        </row>
        <row r="47">
          <cell r="A47" t="str">
            <v>3.3.1.2</v>
          </cell>
          <cell r="B47" t="str">
            <v>INSTALACIÓN ACCESORIOS EN HIERRO DÚCTIL 3"(75MM)</v>
          </cell>
          <cell r="C47" t="str">
            <v>un</v>
          </cell>
          <cell r="D47">
            <v>8656</v>
          </cell>
        </row>
        <row r="48">
          <cell r="A48" t="str">
            <v>3.3.1.3</v>
          </cell>
          <cell r="B48" t="str">
            <v>INSTALACIÓN ACCESORIOS EN HIERRO DÚCTIL 4"(100MM)</v>
          </cell>
          <cell r="C48" t="str">
            <v>un</v>
          </cell>
          <cell r="D48">
            <v>9211</v>
          </cell>
        </row>
        <row r="49">
          <cell r="A49" t="str">
            <v>3.3.1.4</v>
          </cell>
          <cell r="B49" t="str">
            <v>INSTALACIÓN ACCESORIOS EN HIERRO DÚCTIL 6"(150MM)</v>
          </cell>
          <cell r="C49" t="str">
            <v>un</v>
          </cell>
          <cell r="D49">
            <v>11584</v>
          </cell>
        </row>
        <row r="50">
          <cell r="A50" t="str">
            <v>3.3.2</v>
          </cell>
          <cell r="B50" t="str">
            <v>INSTALACIÓN NIPLES EN HIERRO DÚCTIL</v>
          </cell>
        </row>
        <row r="51">
          <cell r="A51" t="str">
            <v>3.3.2.1</v>
          </cell>
          <cell r="B51" t="str">
            <v>INSTALACIÓN NIPLE HD 2" A 4"(150MM)</v>
          </cell>
          <cell r="C51" t="str">
            <v>un</v>
          </cell>
          <cell r="D51">
            <v>40000</v>
          </cell>
        </row>
        <row r="52">
          <cell r="A52" t="str">
            <v>3.4</v>
          </cell>
          <cell r="B52" t="str">
            <v>INSTALACIÓN VÁLVULAS</v>
          </cell>
        </row>
        <row r="53">
          <cell r="A53" t="str">
            <v>3.4.1</v>
          </cell>
          <cell r="B53" t="str">
            <v>INSTALACIÓN VÁLVULA BRIDADA</v>
          </cell>
        </row>
        <row r="54">
          <cell r="A54" t="str">
            <v>3.4.1.1</v>
          </cell>
          <cell r="B54" t="str">
            <v>INSTALACIÓN VÁLVULA COMPUERTA 2"</v>
          </cell>
          <cell r="C54" t="str">
            <v>un</v>
          </cell>
          <cell r="D54">
            <v>101742.03750000001</v>
          </cell>
        </row>
        <row r="55">
          <cell r="A55" t="str">
            <v>3.4.1.2</v>
          </cell>
          <cell r="B55" t="str">
            <v>INSTALACIÓN VÁLVULA COMPUERTA 3"</v>
          </cell>
          <cell r="C55" t="str">
            <v>un</v>
          </cell>
          <cell r="D55">
            <v>120290.44499999999</v>
          </cell>
        </row>
        <row r="56">
          <cell r="A56" t="str">
            <v>3.4.1.3</v>
          </cell>
          <cell r="B56" t="str">
            <v>INSTALACIÓN VÁLVULA COMPUERTA 6"</v>
          </cell>
          <cell r="C56" t="str">
            <v>un</v>
          </cell>
          <cell r="D56">
            <v>157387.26</v>
          </cell>
        </row>
        <row r="57">
          <cell r="A57" t="str">
            <v>3.4.1.19</v>
          </cell>
          <cell r="B57" t="str">
            <v>INSTALACIÓN VÁLVULA TIPO VENTOSA DE TRIPLE ACCIÓN DE 3" A 4"</v>
          </cell>
          <cell r="C57" t="str">
            <v>un</v>
          </cell>
          <cell r="D57">
            <v>150838.85249999998</v>
          </cell>
        </row>
        <row r="58">
          <cell r="A58" t="str">
            <v>3.5.1</v>
          </cell>
          <cell r="B58" t="str">
            <v>INSTALACIÓN TUBERÍA EN PVC</v>
          </cell>
        </row>
        <row r="59">
          <cell r="A59" t="str">
            <v>3.5.1.1</v>
          </cell>
          <cell r="B59" t="str">
            <v>INSTALACIÓN TUBERÍA PVC 4"(100MM)</v>
          </cell>
          <cell r="C59" t="str">
            <v>m</v>
          </cell>
          <cell r="D59">
            <v>4768</v>
          </cell>
        </row>
        <row r="60">
          <cell r="A60" t="str">
            <v>3.5.1.2</v>
          </cell>
          <cell r="B60" t="str">
            <v>INSTALACIÓN TUBERÍA PVC 8"(200MM)</v>
          </cell>
          <cell r="C60" t="str">
            <v>m</v>
          </cell>
          <cell r="D60">
            <v>5788.8173333333325</v>
          </cell>
        </row>
        <row r="61">
          <cell r="A61" t="str">
            <v>3.6.1</v>
          </cell>
          <cell r="B61" t="str">
            <v>INSTALACIÓN ACCESORIOS PVC</v>
          </cell>
        </row>
        <row r="62">
          <cell r="A62" t="str">
            <v>3.6.1.1</v>
          </cell>
          <cell r="B62" t="str">
            <v>INSTALACIÓN ACCESORIOS PVC de D=6" a 8"</v>
          </cell>
          <cell r="C62" t="str">
            <v>un</v>
          </cell>
          <cell r="D62">
            <v>10585</v>
          </cell>
        </row>
        <row r="63">
          <cell r="A63" t="str">
            <v>3.7</v>
          </cell>
          <cell r="B63" t="str">
            <v>INSTALACIÓN ACCESORIOS EN HIERRO FUNDIDO (HF)</v>
          </cell>
        </row>
        <row r="64">
          <cell r="A64" t="str">
            <v>3.7.1</v>
          </cell>
          <cell r="B64" t="str">
            <v>INSTALACIÓN PASAMUROS EN HIERRO FUNDIDO (HF)</v>
          </cell>
        </row>
        <row r="65">
          <cell r="A65" t="str">
            <v>3.7.1.1</v>
          </cell>
          <cell r="B65" t="str">
            <v>INSTALACIÓN PASAMUROS HF 2" A 6"(150MM)</v>
          </cell>
          <cell r="C65" t="str">
            <v>un</v>
          </cell>
          <cell r="D65">
            <v>50357</v>
          </cell>
        </row>
        <row r="66">
          <cell r="A66" t="str">
            <v>3.8</v>
          </cell>
          <cell r="B66" t="str">
            <v>INSTALACIÓN MACROMEDIDOR</v>
          </cell>
        </row>
        <row r="67">
          <cell r="A67" t="str">
            <v>3.8.1</v>
          </cell>
          <cell r="B67" t="str">
            <v>INSTALACIÓN MACROMEDIDOR TIPO WOLTMAN</v>
          </cell>
        </row>
        <row r="68">
          <cell r="A68" t="str">
            <v>3.8.1.1</v>
          </cell>
          <cell r="B68" t="str">
            <v>INSTALACIÓN Y SUMINISTRO MACROMEDIDOR TIPO WOLTMAN 6"</v>
          </cell>
          <cell r="C68" t="str">
            <v>un</v>
          </cell>
        </row>
        <row r="69">
          <cell r="A69" t="str">
            <v>3.8.2</v>
          </cell>
          <cell r="B69" t="str">
            <v>INSTALACIÓN MACROMEDIDOR ULTRASÓNICO</v>
          </cell>
        </row>
        <row r="70">
          <cell r="A70" t="str">
            <v>3.8.2.1</v>
          </cell>
          <cell r="B70" t="str">
            <v xml:space="preserve"> INSTALACIÓN  Y SUMINISTRO DE MACROMEDIDOR ULTRASÓNICO</v>
          </cell>
          <cell r="C70" t="str">
            <v>un</v>
          </cell>
          <cell r="D70">
            <v>1925645.7500029132</v>
          </cell>
        </row>
        <row r="71">
          <cell r="A71" t="str">
            <v>3.10</v>
          </cell>
          <cell r="B71" t="str">
            <v>CAJAS MAMPOSTERÍA</v>
          </cell>
        </row>
        <row r="72">
          <cell r="A72" t="str">
            <v>3.10.1</v>
          </cell>
          <cell r="B72" t="str">
            <v>Construcción Caja para válvulas de 0,75 X 0,75 m</v>
          </cell>
          <cell r="C72" t="str">
            <v>un</v>
          </cell>
          <cell r="D72">
            <v>424283.05249999999</v>
          </cell>
        </row>
        <row r="73">
          <cell r="A73" t="str">
            <v>3.10.2</v>
          </cell>
          <cell r="B73" t="str">
            <v>CONSTRUCCIÓN CAJA PARA VÁLVULAS 1.80 X 1.60</v>
          </cell>
          <cell r="C73" t="str">
            <v>un</v>
          </cell>
          <cell r="D73">
            <v>542278.32250000001</v>
          </cell>
        </row>
        <row r="74">
          <cell r="A74" t="str">
            <v>3.10.4</v>
          </cell>
          <cell r="B74" t="str">
            <v>Construcción Caja para macromedidor de 2,50 x 1,00 m</v>
          </cell>
          <cell r="C74" t="str">
            <v>un</v>
          </cell>
          <cell r="D74">
            <v>542278.32250000001</v>
          </cell>
        </row>
        <row r="75">
          <cell r="A75" t="str">
            <v>3.10.3</v>
          </cell>
          <cell r="B75" t="str">
            <v>MURO EN MAMPOSTERÍA</v>
          </cell>
          <cell r="C75" t="str">
            <v>un</v>
          </cell>
          <cell r="D75">
            <v>137236.27600000001</v>
          </cell>
        </row>
        <row r="76">
          <cell r="A76">
            <v>4</v>
          </cell>
          <cell r="B76" t="str">
            <v>CONCRETOS. MORTEROS. ACERO DE REFUERZO Y ADITIVOS</v>
          </cell>
        </row>
        <row r="77">
          <cell r="A77">
            <v>4.0999999999999996</v>
          </cell>
          <cell r="B77" t="str">
            <v>CONCRETOS SIMPLES</v>
          </cell>
        </row>
        <row r="78">
          <cell r="A78" t="str">
            <v>4.1.2</v>
          </cell>
          <cell r="B78" t="str">
            <v>BORDILLOS PREFABRICADOS DE 5MPa -  A10</v>
          </cell>
          <cell r="C78" t="str">
            <v>ML</v>
          </cell>
          <cell r="D78">
            <v>16000</v>
          </cell>
        </row>
        <row r="79">
          <cell r="A79" t="str">
            <v>4.1.1</v>
          </cell>
          <cell r="B79" t="str">
            <v>CONCRETO SIMPLE RESIST. 17.5 MPA (175KG/CM2)</v>
          </cell>
          <cell r="C79" t="str">
            <v>m3</v>
          </cell>
          <cell r="D79">
            <v>1258655.817</v>
          </cell>
        </row>
        <row r="80">
          <cell r="A80" t="str">
            <v>4.2</v>
          </cell>
          <cell r="B80" t="str">
            <v>CONCRETOS ESTRUCTURALES</v>
          </cell>
        </row>
        <row r="81">
          <cell r="A81" t="str">
            <v>4.2.1</v>
          </cell>
          <cell r="B81" t="str">
            <v>CONCRETO ESTRUCTURAL RESIST. 21.0 MPA (210KG/CM2)</v>
          </cell>
          <cell r="C81" t="str">
            <v>m3</v>
          </cell>
          <cell r="D81">
            <v>1448816.8800000001</v>
          </cell>
        </row>
        <row r="82">
          <cell r="A82" t="str">
            <v>4.2.2</v>
          </cell>
          <cell r="B82" t="str">
            <v xml:space="preserve">CONCRETO ESTRUCTURAL RESIST. 28.0 MPA (280KG/CM2) </v>
          </cell>
          <cell r="C82" t="str">
            <v>m3</v>
          </cell>
          <cell r="D82">
            <v>1023859.925</v>
          </cell>
        </row>
        <row r="83">
          <cell r="A83" t="str">
            <v>4.3</v>
          </cell>
          <cell r="B83" t="str">
            <v>ACEROS</v>
          </cell>
        </row>
        <row r="84">
          <cell r="A84" t="str">
            <v>4.3.1</v>
          </cell>
          <cell r="B84" t="str">
            <v>ACERO DE REFUERZO DE 60000 PSI</v>
          </cell>
          <cell r="C84" t="str">
            <v>kg</v>
          </cell>
          <cell r="D84">
            <v>4454.34465</v>
          </cell>
        </row>
        <row r="85">
          <cell r="A85" t="str">
            <v>4.3.2</v>
          </cell>
          <cell r="B85" t="str">
            <v>MALLA ELECTROSOLDADA TIPO D-84</v>
          </cell>
          <cell r="C85" t="str">
            <v>un</v>
          </cell>
          <cell r="D85">
            <v>0</v>
          </cell>
        </row>
        <row r="86">
          <cell r="A86" t="str">
            <v>4.4</v>
          </cell>
          <cell r="B86" t="str">
            <v>JUNTAS DE CONSTRUCCIÓN</v>
          </cell>
        </row>
        <row r="87">
          <cell r="A87" t="str">
            <v>4.4.1</v>
          </cell>
          <cell r="B87" t="str">
            <v>CINTA PVC 15</v>
          </cell>
          <cell r="C87" t="str">
            <v>ml</v>
          </cell>
          <cell r="D87">
            <v>48054.797249999996</v>
          </cell>
        </row>
        <row r="88">
          <cell r="A88" t="str">
            <v>4.4.2</v>
          </cell>
          <cell r="B88" t="str">
            <v>CINTA PVC O-22</v>
          </cell>
          <cell r="C88" t="str">
            <v>ml</v>
          </cell>
          <cell r="D88">
            <v>53161</v>
          </cell>
        </row>
        <row r="89">
          <cell r="A89">
            <v>6</v>
          </cell>
          <cell r="B89" t="str">
            <v>RECONSTRUCCIÓN DE PAVIMENTOS. ANDENES Y SARDINELES</v>
          </cell>
        </row>
        <row r="90">
          <cell r="A90" t="str">
            <v>6.1</v>
          </cell>
          <cell r="B90" t="str">
            <v>RECONSTRUCCIÓN DE ANDENES</v>
          </cell>
        </row>
        <row r="91">
          <cell r="A91" t="str">
            <v>6.1.1</v>
          </cell>
          <cell r="B91" t="str">
            <v>ANDENES EN CONCRETO</v>
          </cell>
          <cell r="C91" t="str">
            <v>m3</v>
          </cell>
          <cell r="D91">
            <v>417215</v>
          </cell>
        </row>
        <row r="92">
          <cell r="A92" t="str">
            <v>6.1.2</v>
          </cell>
          <cell r="B92" t="str">
            <v>PAVIMENTO FLEXIBLE EN MDC-2</v>
          </cell>
          <cell r="C92" t="str">
            <v>m3</v>
          </cell>
          <cell r="D92">
            <v>1272356.5309618642</v>
          </cell>
        </row>
        <row r="93">
          <cell r="A93" t="str">
            <v>6.7</v>
          </cell>
          <cell r="B93" t="str">
            <v>TAPAS DE ACCESO</v>
          </cell>
        </row>
        <row r="94">
          <cell r="A94" t="str">
            <v>6.7.1</v>
          </cell>
          <cell r="B94" t="str">
            <v>SUMINISTRO E INSTALACIÓN TAPA POZO INSP. Ø0,60 SIN LLAVE DE SEGURIDAD</v>
          </cell>
          <cell r="C94" t="str">
            <v>un</v>
          </cell>
          <cell r="D94">
            <v>921955</v>
          </cell>
        </row>
        <row r="95">
          <cell r="A95" t="str">
            <v>6.7.2</v>
          </cell>
          <cell r="B95" t="str">
            <v>SUMINISTRO E INSTALACIÓN TAPA POZO INSP. Ø0,80 SIN LLAVE DE SEGURIDAD</v>
          </cell>
          <cell r="C95" t="str">
            <v>un</v>
          </cell>
          <cell r="D95">
            <v>977250</v>
          </cell>
        </row>
        <row r="96">
          <cell r="A96">
            <v>7</v>
          </cell>
          <cell r="B96" t="str">
            <v>VARIOS</v>
          </cell>
        </row>
        <row r="97">
          <cell r="A97" t="str">
            <v>7.12</v>
          </cell>
          <cell r="B97" t="str">
            <v>BOMBA AGUA Q=5LPS H=10m</v>
          </cell>
          <cell r="C97" t="str">
            <v>un</v>
          </cell>
          <cell r="D97">
            <v>9000000</v>
          </cell>
        </row>
        <row r="98">
          <cell r="A98" t="str">
            <v>7.13</v>
          </cell>
          <cell r="B98" t="str">
            <v>SUMINISTRO E INSTALACION MALLA DE CERRAMIENTO ESLABONADA GALVANIZADA  H= 2M EN MODULO DE 3M</v>
          </cell>
          <cell r="C98" t="str">
            <v>ml</v>
          </cell>
          <cell r="D98">
            <v>261645</v>
          </cell>
        </row>
        <row r="99">
          <cell r="A99" t="str">
            <v>7.13A</v>
          </cell>
          <cell r="B99" t="str">
            <v xml:space="preserve">SUMINISTRO A INSTALACION PUERTA PARA CERRAMIENTO EN MALLA ESLABONADA GALVANIZADA DE H=2.00 M </v>
          </cell>
          <cell r="C99" t="str">
            <v>ml</v>
          </cell>
          <cell r="D99">
            <v>592697</v>
          </cell>
        </row>
        <row r="100">
          <cell r="A100" t="str">
            <v>7.14</v>
          </cell>
          <cell r="B100" t="str">
            <v>ESCALONES EN HIERRO D=3/4" CON PINTURA ANTICORROSIVA</v>
          </cell>
          <cell r="C100" t="str">
            <v>un</v>
          </cell>
          <cell r="D100">
            <v>65362.942750000002</v>
          </cell>
        </row>
        <row r="101">
          <cell r="A101" t="str">
            <v>7.15</v>
          </cell>
          <cell r="B101" t="str">
            <v>DUCTOS DE VENTILACIÓN 3"</v>
          </cell>
          <cell r="C101" t="str">
            <v>un</v>
          </cell>
          <cell r="D101">
            <v>41539</v>
          </cell>
        </row>
        <row r="102">
          <cell r="A102" t="str">
            <v>7.16</v>
          </cell>
          <cell r="B102" t="str">
            <v>TAPA  EN LAMINA DE ALFAJOR DE 0,80 X0,80 m</v>
          </cell>
          <cell r="C102" t="str">
            <v>un</v>
          </cell>
          <cell r="D102">
            <v>420610.22250000003</v>
          </cell>
        </row>
        <row r="103">
          <cell r="A103" t="str">
            <v>7.17</v>
          </cell>
          <cell r="B103" t="str">
            <v>CAJA DE INSPECCIÓN DE 1,00 X 1,00 m</v>
          </cell>
          <cell r="C103" t="str">
            <v>un</v>
          </cell>
          <cell r="D103">
            <v>0</v>
          </cell>
        </row>
        <row r="104">
          <cell r="A104" t="str">
            <v>7.18</v>
          </cell>
          <cell r="B104" t="str">
            <v>Suministro e Instalación Geotextil</v>
          </cell>
          <cell r="C104" t="str">
            <v>ml</v>
          </cell>
          <cell r="D104">
            <v>7620</v>
          </cell>
        </row>
        <row r="105">
          <cell r="A105" t="str">
            <v>7.19</v>
          </cell>
          <cell r="B105" t="str">
            <v>Suministro e Instalación Malla Gavión</v>
          </cell>
          <cell r="C105" t="str">
            <v>m²</v>
          </cell>
          <cell r="D105">
            <v>181000</v>
          </cell>
        </row>
        <row r="106">
          <cell r="A106" t="str">
            <v>7.20</v>
          </cell>
          <cell r="B106" t="str">
            <v>TAPA FIBROCEMENTO</v>
          </cell>
          <cell r="C106" t="str">
            <v>un</v>
          </cell>
          <cell r="D106">
            <v>0</v>
          </cell>
        </row>
        <row r="107">
          <cell r="A107" t="str">
            <v>7.21</v>
          </cell>
          <cell r="B107" t="str">
            <v>TANQUE EN ACERO PERNADO CON VIDRIO FUSIONADO (VFA) (DOS MÓDULOS C/U 405 M3)</v>
          </cell>
          <cell r="C107" t="str">
            <v>UN</v>
          </cell>
          <cell r="D107">
            <v>740223364.23000002</v>
          </cell>
        </row>
        <row r="108">
          <cell r="A108" t="str">
            <v>7.22</v>
          </cell>
          <cell r="B108" t="str">
            <v>REPARACIÓN TARABITA</v>
          </cell>
          <cell r="C108" t="str">
            <v>UN</v>
          </cell>
          <cell r="D108">
            <v>38618993.333333336</v>
          </cell>
        </row>
        <row r="109">
          <cell r="A109" t="str">
            <v>7.23</v>
          </cell>
          <cell r="B109" t="str">
            <v>CÁMARA DE INSPECCIÓN Y ACCESO NOVACAM 1000 H=1.5m TEE 200mm</v>
          </cell>
          <cell r="C109" t="str">
            <v>UN</v>
          </cell>
          <cell r="D109">
            <v>254550.78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9">
          <cell r="G9">
            <v>115.76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50"/>
  <sheetViews>
    <sheetView workbookViewId="0"/>
  </sheetViews>
  <sheetFormatPr baseColWidth="10" defaultColWidth="9.140625" defaultRowHeight="15.75" x14ac:dyDescent="0.25"/>
  <cols>
    <col min="1" max="1" width="28.42578125" style="21" customWidth="1"/>
    <col min="2" max="2" width="41.5703125" style="72" customWidth="1"/>
    <col min="3" max="3" width="16.85546875" style="72" customWidth="1"/>
    <col min="4" max="4" width="17.140625" style="72" customWidth="1"/>
    <col min="5" max="5" width="13.28515625" style="72" customWidth="1"/>
    <col min="6" max="6" width="27.140625" style="21" customWidth="1"/>
    <col min="7" max="256" width="9.140625" style="21"/>
    <col min="257" max="257" width="14.28515625" style="21" customWidth="1"/>
    <col min="258" max="258" width="36.140625" style="21" customWidth="1"/>
    <col min="259" max="259" width="9.28515625" style="21" customWidth="1"/>
    <col min="260" max="262" width="13.28515625" style="21" customWidth="1"/>
    <col min="263" max="512" width="9.140625" style="21"/>
    <col min="513" max="513" width="14.28515625" style="21" customWidth="1"/>
    <col min="514" max="514" width="36.140625" style="21" customWidth="1"/>
    <col min="515" max="515" width="9.28515625" style="21" customWidth="1"/>
    <col min="516" max="518" width="13.28515625" style="21" customWidth="1"/>
    <col min="519" max="768" width="9.140625" style="21"/>
    <col min="769" max="769" width="14.28515625" style="21" customWidth="1"/>
    <col min="770" max="770" width="36.140625" style="21" customWidth="1"/>
    <col min="771" max="771" width="9.28515625" style="21" customWidth="1"/>
    <col min="772" max="774" width="13.28515625" style="21" customWidth="1"/>
    <col min="775" max="1024" width="9.140625" style="21"/>
    <col min="1025" max="1025" width="14.28515625" style="21" customWidth="1"/>
    <col min="1026" max="1026" width="36.140625" style="21" customWidth="1"/>
    <col min="1027" max="1027" width="9.28515625" style="21" customWidth="1"/>
    <col min="1028" max="1030" width="13.28515625" style="21" customWidth="1"/>
    <col min="1031" max="1280" width="9.140625" style="21"/>
    <col min="1281" max="1281" width="14.28515625" style="21" customWidth="1"/>
    <col min="1282" max="1282" width="36.140625" style="21" customWidth="1"/>
    <col min="1283" max="1283" width="9.28515625" style="21" customWidth="1"/>
    <col min="1284" max="1286" width="13.28515625" style="21" customWidth="1"/>
    <col min="1287" max="1536" width="9.140625" style="21"/>
    <col min="1537" max="1537" width="14.28515625" style="21" customWidth="1"/>
    <col min="1538" max="1538" width="36.140625" style="21" customWidth="1"/>
    <col min="1539" max="1539" width="9.28515625" style="21" customWidth="1"/>
    <col min="1540" max="1542" width="13.28515625" style="21" customWidth="1"/>
    <col min="1543" max="1792" width="9.140625" style="21"/>
    <col min="1793" max="1793" width="14.28515625" style="21" customWidth="1"/>
    <col min="1794" max="1794" width="36.140625" style="21" customWidth="1"/>
    <col min="1795" max="1795" width="9.28515625" style="21" customWidth="1"/>
    <col min="1796" max="1798" width="13.28515625" style="21" customWidth="1"/>
    <col min="1799" max="2048" width="9.140625" style="21"/>
    <col min="2049" max="2049" width="14.28515625" style="21" customWidth="1"/>
    <col min="2050" max="2050" width="36.140625" style="21" customWidth="1"/>
    <col min="2051" max="2051" width="9.28515625" style="21" customWidth="1"/>
    <col min="2052" max="2054" width="13.28515625" style="21" customWidth="1"/>
    <col min="2055" max="2304" width="9.140625" style="21"/>
    <col min="2305" max="2305" width="14.28515625" style="21" customWidth="1"/>
    <col min="2306" max="2306" width="36.140625" style="21" customWidth="1"/>
    <col min="2307" max="2307" width="9.28515625" style="21" customWidth="1"/>
    <col min="2308" max="2310" width="13.28515625" style="21" customWidth="1"/>
    <col min="2311" max="2560" width="9.140625" style="21"/>
    <col min="2561" max="2561" width="14.28515625" style="21" customWidth="1"/>
    <col min="2562" max="2562" width="36.140625" style="21" customWidth="1"/>
    <col min="2563" max="2563" width="9.28515625" style="21" customWidth="1"/>
    <col min="2564" max="2566" width="13.28515625" style="21" customWidth="1"/>
    <col min="2567" max="2816" width="9.140625" style="21"/>
    <col min="2817" max="2817" width="14.28515625" style="21" customWidth="1"/>
    <col min="2818" max="2818" width="36.140625" style="21" customWidth="1"/>
    <col min="2819" max="2819" width="9.28515625" style="21" customWidth="1"/>
    <col min="2820" max="2822" width="13.28515625" style="21" customWidth="1"/>
    <col min="2823" max="3072" width="9.140625" style="21"/>
    <col min="3073" max="3073" width="14.28515625" style="21" customWidth="1"/>
    <col min="3074" max="3074" width="36.140625" style="21" customWidth="1"/>
    <col min="3075" max="3075" width="9.28515625" style="21" customWidth="1"/>
    <col min="3076" max="3078" width="13.28515625" style="21" customWidth="1"/>
    <col min="3079" max="3328" width="9.140625" style="21"/>
    <col min="3329" max="3329" width="14.28515625" style="21" customWidth="1"/>
    <col min="3330" max="3330" width="36.140625" style="21" customWidth="1"/>
    <col min="3331" max="3331" width="9.28515625" style="21" customWidth="1"/>
    <col min="3332" max="3334" width="13.28515625" style="21" customWidth="1"/>
    <col min="3335" max="3584" width="9.140625" style="21"/>
    <col min="3585" max="3585" width="14.28515625" style="21" customWidth="1"/>
    <col min="3586" max="3586" width="36.140625" style="21" customWidth="1"/>
    <col min="3587" max="3587" width="9.28515625" style="21" customWidth="1"/>
    <col min="3588" max="3590" width="13.28515625" style="21" customWidth="1"/>
    <col min="3591" max="3840" width="9.140625" style="21"/>
    <col min="3841" max="3841" width="14.28515625" style="21" customWidth="1"/>
    <col min="3842" max="3842" width="36.140625" style="21" customWidth="1"/>
    <col min="3843" max="3843" width="9.28515625" style="21" customWidth="1"/>
    <col min="3844" max="3846" width="13.28515625" style="21" customWidth="1"/>
    <col min="3847" max="4096" width="9.140625" style="21"/>
    <col min="4097" max="4097" width="14.28515625" style="21" customWidth="1"/>
    <col min="4098" max="4098" width="36.140625" style="21" customWidth="1"/>
    <col min="4099" max="4099" width="9.28515625" style="21" customWidth="1"/>
    <col min="4100" max="4102" width="13.28515625" style="21" customWidth="1"/>
    <col min="4103" max="4352" width="9.140625" style="21"/>
    <col min="4353" max="4353" width="14.28515625" style="21" customWidth="1"/>
    <col min="4354" max="4354" width="36.140625" style="21" customWidth="1"/>
    <col min="4355" max="4355" width="9.28515625" style="21" customWidth="1"/>
    <col min="4356" max="4358" width="13.28515625" style="21" customWidth="1"/>
    <col min="4359" max="4608" width="9.140625" style="21"/>
    <col min="4609" max="4609" width="14.28515625" style="21" customWidth="1"/>
    <col min="4610" max="4610" width="36.140625" style="21" customWidth="1"/>
    <col min="4611" max="4611" width="9.28515625" style="21" customWidth="1"/>
    <col min="4612" max="4614" width="13.28515625" style="21" customWidth="1"/>
    <col min="4615" max="4864" width="9.140625" style="21"/>
    <col min="4865" max="4865" width="14.28515625" style="21" customWidth="1"/>
    <col min="4866" max="4866" width="36.140625" style="21" customWidth="1"/>
    <col min="4867" max="4867" width="9.28515625" style="21" customWidth="1"/>
    <col min="4868" max="4870" width="13.28515625" style="21" customWidth="1"/>
    <col min="4871" max="5120" width="9.140625" style="21"/>
    <col min="5121" max="5121" width="14.28515625" style="21" customWidth="1"/>
    <col min="5122" max="5122" width="36.140625" style="21" customWidth="1"/>
    <col min="5123" max="5123" width="9.28515625" style="21" customWidth="1"/>
    <col min="5124" max="5126" width="13.28515625" style="21" customWidth="1"/>
    <col min="5127" max="5376" width="9.140625" style="21"/>
    <col min="5377" max="5377" width="14.28515625" style="21" customWidth="1"/>
    <col min="5378" max="5378" width="36.140625" style="21" customWidth="1"/>
    <col min="5379" max="5379" width="9.28515625" style="21" customWidth="1"/>
    <col min="5380" max="5382" width="13.28515625" style="21" customWidth="1"/>
    <col min="5383" max="5632" width="9.140625" style="21"/>
    <col min="5633" max="5633" width="14.28515625" style="21" customWidth="1"/>
    <col min="5634" max="5634" width="36.140625" style="21" customWidth="1"/>
    <col min="5635" max="5635" width="9.28515625" style="21" customWidth="1"/>
    <col min="5636" max="5638" width="13.28515625" style="21" customWidth="1"/>
    <col min="5639" max="5888" width="9.140625" style="21"/>
    <col min="5889" max="5889" width="14.28515625" style="21" customWidth="1"/>
    <col min="5890" max="5890" width="36.140625" style="21" customWidth="1"/>
    <col min="5891" max="5891" width="9.28515625" style="21" customWidth="1"/>
    <col min="5892" max="5894" width="13.28515625" style="21" customWidth="1"/>
    <col min="5895" max="6144" width="9.140625" style="21"/>
    <col min="6145" max="6145" width="14.28515625" style="21" customWidth="1"/>
    <col min="6146" max="6146" width="36.140625" style="21" customWidth="1"/>
    <col min="6147" max="6147" width="9.28515625" style="21" customWidth="1"/>
    <col min="6148" max="6150" width="13.28515625" style="21" customWidth="1"/>
    <col min="6151" max="6400" width="9.140625" style="21"/>
    <col min="6401" max="6401" width="14.28515625" style="21" customWidth="1"/>
    <col min="6402" max="6402" width="36.140625" style="21" customWidth="1"/>
    <col min="6403" max="6403" width="9.28515625" style="21" customWidth="1"/>
    <col min="6404" max="6406" width="13.28515625" style="21" customWidth="1"/>
    <col min="6407" max="6656" width="9.140625" style="21"/>
    <col min="6657" max="6657" width="14.28515625" style="21" customWidth="1"/>
    <col min="6658" max="6658" width="36.140625" style="21" customWidth="1"/>
    <col min="6659" max="6659" width="9.28515625" style="21" customWidth="1"/>
    <col min="6660" max="6662" width="13.28515625" style="21" customWidth="1"/>
    <col min="6663" max="6912" width="9.140625" style="21"/>
    <col min="6913" max="6913" width="14.28515625" style="21" customWidth="1"/>
    <col min="6914" max="6914" width="36.140625" style="21" customWidth="1"/>
    <col min="6915" max="6915" width="9.28515625" style="21" customWidth="1"/>
    <col min="6916" max="6918" width="13.28515625" style="21" customWidth="1"/>
    <col min="6919" max="7168" width="9.140625" style="21"/>
    <col min="7169" max="7169" width="14.28515625" style="21" customWidth="1"/>
    <col min="7170" max="7170" width="36.140625" style="21" customWidth="1"/>
    <col min="7171" max="7171" width="9.28515625" style="21" customWidth="1"/>
    <col min="7172" max="7174" width="13.28515625" style="21" customWidth="1"/>
    <col min="7175" max="7424" width="9.140625" style="21"/>
    <col min="7425" max="7425" width="14.28515625" style="21" customWidth="1"/>
    <col min="7426" max="7426" width="36.140625" style="21" customWidth="1"/>
    <col min="7427" max="7427" width="9.28515625" style="21" customWidth="1"/>
    <col min="7428" max="7430" width="13.28515625" style="21" customWidth="1"/>
    <col min="7431" max="7680" width="9.140625" style="21"/>
    <col min="7681" max="7681" width="14.28515625" style="21" customWidth="1"/>
    <col min="7682" max="7682" width="36.140625" style="21" customWidth="1"/>
    <col min="7683" max="7683" width="9.28515625" style="21" customWidth="1"/>
    <col min="7684" max="7686" width="13.28515625" style="21" customWidth="1"/>
    <col min="7687" max="7936" width="9.140625" style="21"/>
    <col min="7937" max="7937" width="14.28515625" style="21" customWidth="1"/>
    <col min="7938" max="7938" width="36.140625" style="21" customWidth="1"/>
    <col min="7939" max="7939" width="9.28515625" style="21" customWidth="1"/>
    <col min="7940" max="7942" width="13.28515625" style="21" customWidth="1"/>
    <col min="7943" max="8192" width="9.140625" style="21"/>
    <col min="8193" max="8193" width="14.28515625" style="21" customWidth="1"/>
    <col min="8194" max="8194" width="36.140625" style="21" customWidth="1"/>
    <col min="8195" max="8195" width="9.28515625" style="21" customWidth="1"/>
    <col min="8196" max="8198" width="13.28515625" style="21" customWidth="1"/>
    <col min="8199" max="8448" width="9.140625" style="21"/>
    <col min="8449" max="8449" width="14.28515625" style="21" customWidth="1"/>
    <col min="8450" max="8450" width="36.140625" style="21" customWidth="1"/>
    <col min="8451" max="8451" width="9.28515625" style="21" customWidth="1"/>
    <col min="8452" max="8454" width="13.28515625" style="21" customWidth="1"/>
    <col min="8455" max="8704" width="9.140625" style="21"/>
    <col min="8705" max="8705" width="14.28515625" style="21" customWidth="1"/>
    <col min="8706" max="8706" width="36.140625" style="21" customWidth="1"/>
    <col min="8707" max="8707" width="9.28515625" style="21" customWidth="1"/>
    <col min="8708" max="8710" width="13.28515625" style="21" customWidth="1"/>
    <col min="8711" max="8960" width="9.140625" style="21"/>
    <col min="8961" max="8961" width="14.28515625" style="21" customWidth="1"/>
    <col min="8962" max="8962" width="36.140625" style="21" customWidth="1"/>
    <col min="8963" max="8963" width="9.28515625" style="21" customWidth="1"/>
    <col min="8964" max="8966" width="13.28515625" style="21" customWidth="1"/>
    <col min="8967" max="9216" width="9.140625" style="21"/>
    <col min="9217" max="9217" width="14.28515625" style="21" customWidth="1"/>
    <col min="9218" max="9218" width="36.140625" style="21" customWidth="1"/>
    <col min="9219" max="9219" width="9.28515625" style="21" customWidth="1"/>
    <col min="9220" max="9222" width="13.28515625" style="21" customWidth="1"/>
    <col min="9223" max="9472" width="9.140625" style="21"/>
    <col min="9473" max="9473" width="14.28515625" style="21" customWidth="1"/>
    <col min="9474" max="9474" width="36.140625" style="21" customWidth="1"/>
    <col min="9475" max="9475" width="9.28515625" style="21" customWidth="1"/>
    <col min="9476" max="9478" width="13.28515625" style="21" customWidth="1"/>
    <col min="9479" max="9728" width="9.140625" style="21"/>
    <col min="9729" max="9729" width="14.28515625" style="21" customWidth="1"/>
    <col min="9730" max="9730" width="36.140625" style="21" customWidth="1"/>
    <col min="9731" max="9731" width="9.28515625" style="21" customWidth="1"/>
    <col min="9732" max="9734" width="13.28515625" style="21" customWidth="1"/>
    <col min="9735" max="9984" width="9.140625" style="21"/>
    <col min="9985" max="9985" width="14.28515625" style="21" customWidth="1"/>
    <col min="9986" max="9986" width="36.140625" style="21" customWidth="1"/>
    <col min="9987" max="9987" width="9.28515625" style="21" customWidth="1"/>
    <col min="9988" max="9990" width="13.28515625" style="21" customWidth="1"/>
    <col min="9991" max="10240" width="9.140625" style="21"/>
    <col min="10241" max="10241" width="14.28515625" style="21" customWidth="1"/>
    <col min="10242" max="10242" width="36.140625" style="21" customWidth="1"/>
    <col min="10243" max="10243" width="9.28515625" style="21" customWidth="1"/>
    <col min="10244" max="10246" width="13.28515625" style="21" customWidth="1"/>
    <col min="10247" max="10496" width="9.140625" style="21"/>
    <col min="10497" max="10497" width="14.28515625" style="21" customWidth="1"/>
    <col min="10498" max="10498" width="36.140625" style="21" customWidth="1"/>
    <col min="10499" max="10499" width="9.28515625" style="21" customWidth="1"/>
    <col min="10500" max="10502" width="13.28515625" style="21" customWidth="1"/>
    <col min="10503" max="10752" width="9.140625" style="21"/>
    <col min="10753" max="10753" width="14.28515625" style="21" customWidth="1"/>
    <col min="10754" max="10754" width="36.140625" style="21" customWidth="1"/>
    <col min="10755" max="10755" width="9.28515625" style="21" customWidth="1"/>
    <col min="10756" max="10758" width="13.28515625" style="21" customWidth="1"/>
    <col min="10759" max="11008" width="9.140625" style="21"/>
    <col min="11009" max="11009" width="14.28515625" style="21" customWidth="1"/>
    <col min="11010" max="11010" width="36.140625" style="21" customWidth="1"/>
    <col min="11011" max="11011" width="9.28515625" style="21" customWidth="1"/>
    <col min="11012" max="11014" width="13.28515625" style="21" customWidth="1"/>
    <col min="11015" max="11264" width="9.140625" style="21"/>
    <col min="11265" max="11265" width="14.28515625" style="21" customWidth="1"/>
    <col min="11266" max="11266" width="36.140625" style="21" customWidth="1"/>
    <col min="11267" max="11267" width="9.28515625" style="21" customWidth="1"/>
    <col min="11268" max="11270" width="13.28515625" style="21" customWidth="1"/>
    <col min="11271" max="11520" width="9.140625" style="21"/>
    <col min="11521" max="11521" width="14.28515625" style="21" customWidth="1"/>
    <col min="11522" max="11522" width="36.140625" style="21" customWidth="1"/>
    <col min="11523" max="11523" width="9.28515625" style="21" customWidth="1"/>
    <col min="11524" max="11526" width="13.28515625" style="21" customWidth="1"/>
    <col min="11527" max="11776" width="9.140625" style="21"/>
    <col min="11777" max="11777" width="14.28515625" style="21" customWidth="1"/>
    <col min="11778" max="11778" width="36.140625" style="21" customWidth="1"/>
    <col min="11779" max="11779" width="9.28515625" style="21" customWidth="1"/>
    <col min="11780" max="11782" width="13.28515625" style="21" customWidth="1"/>
    <col min="11783" max="12032" width="9.140625" style="21"/>
    <col min="12033" max="12033" width="14.28515625" style="21" customWidth="1"/>
    <col min="12034" max="12034" width="36.140625" style="21" customWidth="1"/>
    <col min="12035" max="12035" width="9.28515625" style="21" customWidth="1"/>
    <col min="12036" max="12038" width="13.28515625" style="21" customWidth="1"/>
    <col min="12039" max="12288" width="9.140625" style="21"/>
    <col min="12289" max="12289" width="14.28515625" style="21" customWidth="1"/>
    <col min="12290" max="12290" width="36.140625" style="21" customWidth="1"/>
    <col min="12291" max="12291" width="9.28515625" style="21" customWidth="1"/>
    <col min="12292" max="12294" width="13.28515625" style="21" customWidth="1"/>
    <col min="12295" max="12544" width="9.140625" style="21"/>
    <col min="12545" max="12545" width="14.28515625" style="21" customWidth="1"/>
    <col min="12546" max="12546" width="36.140625" style="21" customWidth="1"/>
    <col min="12547" max="12547" width="9.28515625" style="21" customWidth="1"/>
    <col min="12548" max="12550" width="13.28515625" style="21" customWidth="1"/>
    <col min="12551" max="12800" width="9.140625" style="21"/>
    <col min="12801" max="12801" width="14.28515625" style="21" customWidth="1"/>
    <col min="12802" max="12802" width="36.140625" style="21" customWidth="1"/>
    <col min="12803" max="12803" width="9.28515625" style="21" customWidth="1"/>
    <col min="12804" max="12806" width="13.28515625" style="21" customWidth="1"/>
    <col min="12807" max="13056" width="9.140625" style="21"/>
    <col min="13057" max="13057" width="14.28515625" style="21" customWidth="1"/>
    <col min="13058" max="13058" width="36.140625" style="21" customWidth="1"/>
    <col min="13059" max="13059" width="9.28515625" style="21" customWidth="1"/>
    <col min="13060" max="13062" width="13.28515625" style="21" customWidth="1"/>
    <col min="13063" max="13312" width="9.140625" style="21"/>
    <col min="13313" max="13313" width="14.28515625" style="21" customWidth="1"/>
    <col min="13314" max="13314" width="36.140625" style="21" customWidth="1"/>
    <col min="13315" max="13315" width="9.28515625" style="21" customWidth="1"/>
    <col min="13316" max="13318" width="13.28515625" style="21" customWidth="1"/>
    <col min="13319" max="13568" width="9.140625" style="21"/>
    <col min="13569" max="13569" width="14.28515625" style="21" customWidth="1"/>
    <col min="13570" max="13570" width="36.140625" style="21" customWidth="1"/>
    <col min="13571" max="13571" width="9.28515625" style="21" customWidth="1"/>
    <col min="13572" max="13574" width="13.28515625" style="21" customWidth="1"/>
    <col min="13575" max="13824" width="9.140625" style="21"/>
    <col min="13825" max="13825" width="14.28515625" style="21" customWidth="1"/>
    <col min="13826" max="13826" width="36.140625" style="21" customWidth="1"/>
    <col min="13827" max="13827" width="9.28515625" style="21" customWidth="1"/>
    <col min="13828" max="13830" width="13.28515625" style="21" customWidth="1"/>
    <col min="13831" max="14080" width="9.140625" style="21"/>
    <col min="14081" max="14081" width="14.28515625" style="21" customWidth="1"/>
    <col min="14082" max="14082" width="36.140625" style="21" customWidth="1"/>
    <col min="14083" max="14083" width="9.28515625" style="21" customWidth="1"/>
    <col min="14084" max="14086" width="13.28515625" style="21" customWidth="1"/>
    <col min="14087" max="14336" width="9.140625" style="21"/>
    <col min="14337" max="14337" width="14.28515625" style="21" customWidth="1"/>
    <col min="14338" max="14338" width="36.140625" style="21" customWidth="1"/>
    <col min="14339" max="14339" width="9.28515625" style="21" customWidth="1"/>
    <col min="14340" max="14342" width="13.28515625" style="21" customWidth="1"/>
    <col min="14343" max="14592" width="9.140625" style="21"/>
    <col min="14593" max="14593" width="14.28515625" style="21" customWidth="1"/>
    <col min="14594" max="14594" width="36.140625" style="21" customWidth="1"/>
    <col min="14595" max="14595" width="9.28515625" style="21" customWidth="1"/>
    <col min="14596" max="14598" width="13.28515625" style="21" customWidth="1"/>
    <col min="14599" max="14848" width="9.140625" style="21"/>
    <col min="14849" max="14849" width="14.28515625" style="21" customWidth="1"/>
    <col min="14850" max="14850" width="36.140625" style="21" customWidth="1"/>
    <col min="14851" max="14851" width="9.28515625" style="21" customWidth="1"/>
    <col min="14852" max="14854" width="13.28515625" style="21" customWidth="1"/>
    <col min="14855" max="15104" width="9.140625" style="21"/>
    <col min="15105" max="15105" width="14.28515625" style="21" customWidth="1"/>
    <col min="15106" max="15106" width="36.140625" style="21" customWidth="1"/>
    <col min="15107" max="15107" width="9.28515625" style="21" customWidth="1"/>
    <col min="15108" max="15110" width="13.28515625" style="21" customWidth="1"/>
    <col min="15111" max="15360" width="9.140625" style="21"/>
    <col min="15361" max="15361" width="14.28515625" style="21" customWidth="1"/>
    <col min="15362" max="15362" width="36.140625" style="21" customWidth="1"/>
    <col min="15363" max="15363" width="9.28515625" style="21" customWidth="1"/>
    <col min="15364" max="15366" width="13.28515625" style="21" customWidth="1"/>
    <col min="15367" max="15616" width="9.140625" style="21"/>
    <col min="15617" max="15617" width="14.28515625" style="21" customWidth="1"/>
    <col min="15618" max="15618" width="36.140625" style="21" customWidth="1"/>
    <col min="15619" max="15619" width="9.28515625" style="21" customWidth="1"/>
    <col min="15620" max="15622" width="13.28515625" style="21" customWidth="1"/>
    <col min="15623" max="15872" width="9.140625" style="21"/>
    <col min="15873" max="15873" width="14.28515625" style="21" customWidth="1"/>
    <col min="15874" max="15874" width="36.140625" style="21" customWidth="1"/>
    <col min="15875" max="15875" width="9.28515625" style="21" customWidth="1"/>
    <col min="15876" max="15878" width="13.28515625" style="21" customWidth="1"/>
    <col min="15879" max="16128" width="9.140625" style="21"/>
    <col min="16129" max="16129" width="14.28515625" style="21" customWidth="1"/>
    <col min="16130" max="16130" width="36.140625" style="21" customWidth="1"/>
    <col min="16131" max="16131" width="9.28515625" style="21" customWidth="1"/>
    <col min="16132" max="16134" width="13.28515625" style="21" customWidth="1"/>
    <col min="16135" max="16384" width="9.140625" style="21"/>
  </cols>
  <sheetData>
    <row r="1" spans="1:7" x14ac:dyDescent="0.25">
      <c r="A1" s="19"/>
      <c r="B1" s="65"/>
      <c r="C1" s="65"/>
      <c r="D1" s="66"/>
      <c r="E1" s="65"/>
      <c r="F1" s="20"/>
    </row>
    <row r="2" spans="1:7" x14ac:dyDescent="0.25">
      <c r="A2" s="22" t="s">
        <v>116</v>
      </c>
      <c r="B2" s="67"/>
      <c r="C2" s="65"/>
      <c r="D2" s="67" t="s">
        <v>117</v>
      </c>
      <c r="E2" s="68" t="s">
        <v>116</v>
      </c>
      <c r="F2" s="24"/>
    </row>
    <row r="3" spans="1:7" x14ac:dyDescent="0.25">
      <c r="A3" s="25" t="s">
        <v>116</v>
      </c>
      <c r="B3" s="65"/>
      <c r="C3" s="65"/>
      <c r="D3" s="67" t="s">
        <v>118</v>
      </c>
      <c r="E3" s="69" t="s">
        <v>116</v>
      </c>
      <c r="F3" s="24"/>
    </row>
    <row r="4" spans="1:7" x14ac:dyDescent="0.25">
      <c r="A4" s="23" t="s">
        <v>116</v>
      </c>
      <c r="B4" s="65"/>
      <c r="C4" s="65"/>
      <c r="D4" s="67" t="s">
        <v>119</v>
      </c>
      <c r="E4" s="67" t="s">
        <v>116</v>
      </c>
      <c r="F4" s="24"/>
    </row>
    <row r="5" spans="1:7" x14ac:dyDescent="0.25">
      <c r="A5" s="23" t="s">
        <v>116</v>
      </c>
      <c r="B5" s="67"/>
      <c r="C5" s="65"/>
      <c r="D5" s="67" t="s">
        <v>120</v>
      </c>
      <c r="E5" s="69">
        <v>1</v>
      </c>
      <c r="F5" s="24"/>
    </row>
    <row r="6" spans="1:7" x14ac:dyDescent="0.25">
      <c r="A6" s="23" t="s">
        <v>116</v>
      </c>
      <c r="B6" s="67"/>
      <c r="C6" s="65"/>
      <c r="D6" s="70"/>
      <c r="E6" s="66"/>
      <c r="F6" s="24"/>
    </row>
    <row r="7" spans="1:7" x14ac:dyDescent="0.25">
      <c r="A7" s="25"/>
      <c r="B7" s="65"/>
      <c r="C7" s="65"/>
      <c r="D7" s="71"/>
      <c r="E7" s="65"/>
      <c r="F7" s="26"/>
    </row>
    <row r="8" spans="1:7" x14ac:dyDescent="0.25">
      <c r="A8" s="27"/>
      <c r="B8" s="70"/>
      <c r="C8" s="70"/>
      <c r="D8" s="65"/>
      <c r="E8" s="65"/>
      <c r="F8" s="26"/>
    </row>
    <row r="9" spans="1:7" x14ac:dyDescent="0.25">
      <c r="A9" s="28" t="s">
        <v>121</v>
      </c>
      <c r="B9" s="65"/>
      <c r="C9" s="65"/>
      <c r="D9" s="65"/>
      <c r="E9" s="65"/>
      <c r="F9" s="24"/>
    </row>
    <row r="10" spans="1:7" x14ac:dyDescent="0.25">
      <c r="A10" s="29" t="s">
        <v>116</v>
      </c>
      <c r="B10" s="67"/>
      <c r="C10" s="67"/>
      <c r="D10" s="65"/>
      <c r="E10" s="65"/>
      <c r="F10" s="24"/>
    </row>
    <row r="11" spans="1:7" x14ac:dyDescent="0.25">
      <c r="A11" s="29" t="s">
        <v>116</v>
      </c>
      <c r="B11" s="67"/>
      <c r="C11" s="67"/>
      <c r="D11" s="65"/>
      <c r="E11" s="65"/>
      <c r="F11" s="24"/>
    </row>
    <row r="12" spans="1:7" ht="16.5" thickBot="1" x14ac:dyDescent="0.3">
      <c r="A12" s="30" t="s">
        <v>116</v>
      </c>
      <c r="B12" s="45"/>
      <c r="C12" s="45"/>
      <c r="F12" s="32"/>
    </row>
    <row r="13" spans="1:7" x14ac:dyDescent="0.25">
      <c r="A13" s="338" t="s">
        <v>122</v>
      </c>
      <c r="B13" s="339"/>
      <c r="C13" s="339"/>
      <c r="D13" s="339"/>
      <c r="E13" s="339"/>
      <c r="F13" s="340"/>
      <c r="G13" s="33"/>
    </row>
    <row r="14" spans="1:7" ht="16.5" thickBot="1" x14ac:dyDescent="0.3">
      <c r="A14" s="341" t="s">
        <v>123</v>
      </c>
      <c r="B14" s="342"/>
      <c r="C14" s="342"/>
      <c r="D14" s="342"/>
      <c r="E14" s="342"/>
      <c r="F14" s="343"/>
      <c r="G14" s="33"/>
    </row>
    <row r="15" spans="1:7" ht="16.5" thickBot="1" x14ac:dyDescent="0.3">
      <c r="A15" s="33"/>
      <c r="B15" s="34"/>
      <c r="C15" s="34"/>
      <c r="D15" s="34"/>
      <c r="E15" s="34"/>
      <c r="F15" s="34"/>
      <c r="G15" s="35"/>
    </row>
    <row r="16" spans="1:7" ht="16.5" thickBot="1" x14ac:dyDescent="0.3">
      <c r="A16" s="36" t="s">
        <v>124</v>
      </c>
      <c r="B16" s="344" t="s">
        <v>125</v>
      </c>
      <c r="C16" s="344"/>
      <c r="D16" s="344"/>
      <c r="E16" s="344"/>
      <c r="F16" s="345"/>
      <c r="G16" s="37"/>
    </row>
    <row r="17" spans="1:6" x14ac:dyDescent="0.25">
      <c r="A17" s="38" t="s">
        <v>126</v>
      </c>
      <c r="B17" s="73"/>
      <c r="C17" s="73"/>
      <c r="D17" s="73"/>
      <c r="E17" s="73"/>
      <c r="F17" s="39"/>
    </row>
    <row r="19" spans="1:6" x14ac:dyDescent="0.25">
      <c r="A19" s="40" t="s">
        <v>127</v>
      </c>
      <c r="B19" s="74" t="s">
        <v>128</v>
      </c>
      <c r="C19" s="75"/>
      <c r="D19" s="75"/>
      <c r="E19" s="75"/>
      <c r="F19" s="41"/>
    </row>
    <row r="20" spans="1:6" x14ac:dyDescent="0.25">
      <c r="A20" s="42" t="s">
        <v>129</v>
      </c>
      <c r="B20" s="76"/>
      <c r="C20" s="77" t="s">
        <v>0</v>
      </c>
      <c r="D20" s="76" t="s">
        <v>2</v>
      </c>
      <c r="E20" s="76" t="s">
        <v>130</v>
      </c>
      <c r="F20" s="43" t="s">
        <v>131</v>
      </c>
    </row>
    <row r="22" spans="1:6" x14ac:dyDescent="0.25">
      <c r="A22" s="44" t="s">
        <v>132</v>
      </c>
      <c r="B22" s="45"/>
      <c r="C22" s="61">
        <v>5.8300000000000001E-3</v>
      </c>
      <c r="D22" s="45" t="s">
        <v>113</v>
      </c>
      <c r="E22" s="62">
        <v>400000</v>
      </c>
      <c r="F22" s="46">
        <v>2332</v>
      </c>
    </row>
    <row r="24" spans="1:6" x14ac:dyDescent="0.25">
      <c r="A24" s="31" t="s">
        <v>133</v>
      </c>
      <c r="B24" s="45"/>
      <c r="C24" s="45"/>
      <c r="D24" s="45"/>
      <c r="E24" s="45"/>
      <c r="F24" s="47">
        <v>2332</v>
      </c>
    </row>
    <row r="26" spans="1:6" x14ac:dyDescent="0.25">
      <c r="A26" s="48"/>
      <c r="B26" s="45" t="s">
        <v>134</v>
      </c>
      <c r="C26" s="45"/>
      <c r="D26" s="78"/>
      <c r="E26" s="79" t="s">
        <v>116</v>
      </c>
      <c r="F26" s="49">
        <v>2332</v>
      </c>
    </row>
    <row r="28" spans="1:6" x14ac:dyDescent="0.25">
      <c r="A28" s="30"/>
      <c r="B28" s="45"/>
      <c r="C28" s="45"/>
      <c r="D28" s="80" t="s">
        <v>135</v>
      </c>
      <c r="E28" s="81"/>
      <c r="F28" s="50">
        <v>2332</v>
      </c>
    </row>
    <row r="29" spans="1:6" x14ac:dyDescent="0.25">
      <c r="A29" s="51" t="s">
        <v>136</v>
      </c>
      <c r="B29" s="45"/>
      <c r="C29" s="45"/>
      <c r="D29" s="82"/>
      <c r="E29" s="45"/>
      <c r="F29" s="51"/>
    </row>
    <row r="30" spans="1:6" x14ac:dyDescent="0.25">
      <c r="A30" s="30"/>
      <c r="B30" s="45"/>
      <c r="C30" s="45"/>
      <c r="D30" s="45"/>
      <c r="E30" s="45"/>
      <c r="F30" s="52"/>
    </row>
    <row r="32" spans="1:6" x14ac:dyDescent="0.25">
      <c r="A32" s="40" t="s">
        <v>137</v>
      </c>
      <c r="B32" s="74" t="s">
        <v>138</v>
      </c>
      <c r="C32" s="75"/>
      <c r="D32" s="75"/>
      <c r="E32" s="75"/>
      <c r="F32" s="41"/>
    </row>
    <row r="33" spans="1:6" x14ac:dyDescent="0.25">
      <c r="A33" s="53" t="s">
        <v>139</v>
      </c>
      <c r="B33" s="76"/>
      <c r="C33" s="83" t="s">
        <v>0</v>
      </c>
      <c r="D33" s="77" t="s">
        <v>2</v>
      </c>
      <c r="E33" s="76" t="s">
        <v>140</v>
      </c>
      <c r="F33" s="43" t="s">
        <v>131</v>
      </c>
    </row>
    <row r="35" spans="1:6" x14ac:dyDescent="0.25">
      <c r="A35" s="44" t="s">
        <v>141</v>
      </c>
      <c r="B35" s="45"/>
      <c r="C35" s="61">
        <v>0.5</v>
      </c>
      <c r="D35" s="45" t="s">
        <v>115</v>
      </c>
      <c r="E35" s="62">
        <v>3000</v>
      </c>
      <c r="F35" s="46">
        <v>1500</v>
      </c>
    </row>
    <row r="37" spans="1:6" x14ac:dyDescent="0.25">
      <c r="A37" s="44" t="s">
        <v>142</v>
      </c>
      <c r="B37" s="45"/>
      <c r="C37" s="61">
        <v>0.45455000000000001</v>
      </c>
      <c r="D37" s="45" t="s">
        <v>110</v>
      </c>
      <c r="E37" s="62">
        <v>2000</v>
      </c>
      <c r="F37" s="46">
        <v>909</v>
      </c>
    </row>
    <row r="38" spans="1:6" x14ac:dyDescent="0.25">
      <c r="A38" s="44" t="s">
        <v>143</v>
      </c>
      <c r="B38" s="45"/>
      <c r="C38" s="61">
        <v>1</v>
      </c>
      <c r="D38" s="45" t="s">
        <v>29</v>
      </c>
      <c r="E38" s="62">
        <v>111700</v>
      </c>
      <c r="F38" s="46">
        <v>111700</v>
      </c>
    </row>
    <row r="39" spans="1:6" x14ac:dyDescent="0.25">
      <c r="A39" s="31" t="s">
        <v>144</v>
      </c>
      <c r="B39" s="45"/>
      <c r="C39" s="45"/>
      <c r="D39" s="45"/>
      <c r="E39" s="45"/>
      <c r="F39" s="47">
        <v>114109</v>
      </c>
    </row>
    <row r="41" spans="1:6" x14ac:dyDescent="0.25">
      <c r="A41" s="42" t="s">
        <v>129</v>
      </c>
      <c r="B41" s="76"/>
      <c r="C41" s="77" t="s">
        <v>0</v>
      </c>
      <c r="D41" s="76" t="s">
        <v>2</v>
      </c>
      <c r="E41" s="76" t="s">
        <v>130</v>
      </c>
      <c r="F41" s="43" t="s">
        <v>131</v>
      </c>
    </row>
    <row r="43" spans="1:6" x14ac:dyDescent="0.25">
      <c r="A43" s="44" t="s">
        <v>132</v>
      </c>
      <c r="B43" s="45"/>
      <c r="C43" s="61">
        <v>1</v>
      </c>
      <c r="D43" s="45" t="s">
        <v>113</v>
      </c>
      <c r="E43" s="62">
        <v>400000</v>
      </c>
      <c r="F43" s="46">
        <v>400000</v>
      </c>
    </row>
    <row r="45" spans="1:6" x14ac:dyDescent="0.25">
      <c r="A45" s="31" t="s">
        <v>133</v>
      </c>
      <c r="B45" s="45"/>
      <c r="C45" s="45"/>
      <c r="D45" s="45"/>
      <c r="E45" s="45"/>
      <c r="F45" s="47">
        <v>400000</v>
      </c>
    </row>
    <row r="47" spans="1:6" x14ac:dyDescent="0.25">
      <c r="A47" s="48"/>
      <c r="B47" s="45" t="s">
        <v>134</v>
      </c>
      <c r="C47" s="45"/>
      <c r="D47" s="78"/>
      <c r="E47" s="79" t="s">
        <v>116</v>
      </c>
      <c r="F47" s="49">
        <v>514109</v>
      </c>
    </row>
    <row r="49" spans="1:6" x14ac:dyDescent="0.25">
      <c r="A49" s="30"/>
      <c r="B49" s="45"/>
      <c r="C49" s="45"/>
      <c r="D49" s="80" t="s">
        <v>135</v>
      </c>
      <c r="E49" s="81"/>
      <c r="F49" s="50">
        <v>514109</v>
      </c>
    </row>
    <row r="50" spans="1:6" x14ac:dyDescent="0.25">
      <c r="A50" s="51" t="s">
        <v>145</v>
      </c>
      <c r="B50" s="45"/>
      <c r="C50" s="45"/>
      <c r="D50" s="82"/>
      <c r="E50" s="45"/>
      <c r="F50" s="51"/>
    </row>
    <row r="51" spans="1:6" x14ac:dyDescent="0.25">
      <c r="A51" s="30"/>
      <c r="B51" s="45"/>
      <c r="C51" s="45"/>
      <c r="D51" s="45"/>
      <c r="E51" s="45"/>
      <c r="F51" s="52"/>
    </row>
    <row r="53" spans="1:6" x14ac:dyDescent="0.25">
      <c r="A53" s="40" t="s">
        <v>146</v>
      </c>
      <c r="B53" s="74" t="s">
        <v>147</v>
      </c>
      <c r="C53" s="75"/>
      <c r="D53" s="75"/>
      <c r="E53" s="75"/>
      <c r="F53" s="41"/>
    </row>
    <row r="54" spans="1:6" x14ac:dyDescent="0.25">
      <c r="A54" s="53" t="s">
        <v>148</v>
      </c>
      <c r="B54" s="76"/>
      <c r="C54" s="77" t="s">
        <v>0</v>
      </c>
      <c r="D54" s="76" t="s">
        <v>2</v>
      </c>
      <c r="E54" s="76" t="s">
        <v>149</v>
      </c>
      <c r="F54" s="43" t="s">
        <v>131</v>
      </c>
    </row>
    <row r="56" spans="1:6" x14ac:dyDescent="0.25">
      <c r="A56" s="44" t="s">
        <v>150</v>
      </c>
      <c r="B56" s="45"/>
      <c r="C56" s="61" t="s">
        <v>116</v>
      </c>
      <c r="D56" s="45" t="s">
        <v>151</v>
      </c>
      <c r="E56" s="62" t="s">
        <v>116</v>
      </c>
      <c r="F56" s="46" t="s">
        <v>116</v>
      </c>
    </row>
    <row r="58" spans="1:6" x14ac:dyDescent="0.25">
      <c r="A58" s="54" t="s">
        <v>152</v>
      </c>
      <c r="B58" s="55"/>
      <c r="C58" s="63">
        <v>1</v>
      </c>
      <c r="D58" s="55" t="s">
        <v>153</v>
      </c>
      <c r="E58" s="64">
        <v>181247</v>
      </c>
      <c r="F58" s="56">
        <v>181247</v>
      </c>
    </row>
    <row r="60" spans="1:6" x14ac:dyDescent="0.25">
      <c r="A60" s="54" t="s">
        <v>154</v>
      </c>
      <c r="B60" s="55"/>
      <c r="C60" s="63">
        <v>2</v>
      </c>
      <c r="D60" s="55" t="s">
        <v>151</v>
      </c>
      <c r="E60" s="64">
        <v>37951</v>
      </c>
      <c r="F60" s="56">
        <v>75902</v>
      </c>
    </row>
    <row r="62" spans="1:6" x14ac:dyDescent="0.25">
      <c r="A62" s="57"/>
      <c r="B62" s="55"/>
      <c r="C62" s="55"/>
      <c r="D62" s="55"/>
      <c r="E62" s="55" t="s">
        <v>155</v>
      </c>
      <c r="F62" s="56">
        <v>257149</v>
      </c>
    </row>
    <row r="63" spans="1:6" x14ac:dyDescent="0.25">
      <c r="A63" s="30" t="s">
        <v>108</v>
      </c>
      <c r="B63" s="84">
        <v>150</v>
      </c>
      <c r="C63" s="45" t="s">
        <v>156</v>
      </c>
      <c r="D63" s="45"/>
      <c r="E63" s="45"/>
      <c r="F63" s="46">
        <v>1715</v>
      </c>
    </row>
    <row r="65" spans="1:6" x14ac:dyDescent="0.25">
      <c r="A65" s="31" t="s">
        <v>157</v>
      </c>
      <c r="B65" s="45"/>
      <c r="C65" s="45"/>
      <c r="D65" s="45"/>
      <c r="E65" s="45"/>
      <c r="F65" s="47">
        <v>1715</v>
      </c>
    </row>
    <row r="67" spans="1:6" x14ac:dyDescent="0.25">
      <c r="A67" s="58" t="s">
        <v>158</v>
      </c>
      <c r="B67" s="76"/>
      <c r="C67" s="83" t="s">
        <v>0</v>
      </c>
      <c r="D67" s="77" t="s">
        <v>2</v>
      </c>
      <c r="E67" s="76" t="s">
        <v>140</v>
      </c>
      <c r="F67" s="43" t="s">
        <v>131</v>
      </c>
    </row>
    <row r="69" spans="1:6" x14ac:dyDescent="0.25">
      <c r="A69" s="44" t="s">
        <v>159</v>
      </c>
      <c r="B69" s="45"/>
      <c r="C69" s="61">
        <v>0.05</v>
      </c>
      <c r="D69" s="45" t="s">
        <v>160</v>
      </c>
      <c r="E69" s="62">
        <v>1715</v>
      </c>
      <c r="F69" s="46">
        <v>86</v>
      </c>
    </row>
    <row r="71" spans="1:6" x14ac:dyDescent="0.25">
      <c r="A71" s="31" t="s">
        <v>161</v>
      </c>
      <c r="B71" s="45"/>
      <c r="C71" s="45"/>
      <c r="D71" s="45"/>
      <c r="E71" s="45"/>
      <c r="F71" s="47">
        <v>86</v>
      </c>
    </row>
    <row r="73" spans="1:6" x14ac:dyDescent="0.25">
      <c r="A73" s="42" t="s">
        <v>129</v>
      </c>
      <c r="B73" s="76"/>
      <c r="C73" s="77" t="s">
        <v>0</v>
      </c>
      <c r="D73" s="76" t="s">
        <v>2</v>
      </c>
      <c r="E73" s="76" t="s">
        <v>130</v>
      </c>
      <c r="F73" s="43" t="s">
        <v>131</v>
      </c>
    </row>
    <row r="75" spans="1:6" x14ac:dyDescent="0.25">
      <c r="A75" s="44" t="s">
        <v>162</v>
      </c>
      <c r="B75" s="45"/>
      <c r="C75" s="61">
        <v>0.625</v>
      </c>
      <c r="D75" s="45" t="s">
        <v>163</v>
      </c>
      <c r="E75" s="62">
        <v>80000</v>
      </c>
      <c r="F75" s="46">
        <v>50000</v>
      </c>
    </row>
    <row r="77" spans="1:6" x14ac:dyDescent="0.25">
      <c r="A77" s="31" t="s">
        <v>133</v>
      </c>
      <c r="B77" s="45"/>
      <c r="C77" s="45"/>
      <c r="D77" s="45"/>
      <c r="E77" s="45"/>
      <c r="F77" s="47">
        <v>50000</v>
      </c>
    </row>
    <row r="79" spans="1:6" x14ac:dyDescent="0.25">
      <c r="A79" s="53" t="s">
        <v>164</v>
      </c>
      <c r="B79" s="76"/>
      <c r="C79" s="83" t="s">
        <v>0</v>
      </c>
      <c r="D79" s="77" t="s">
        <v>2</v>
      </c>
      <c r="E79" s="76" t="s">
        <v>140</v>
      </c>
      <c r="F79" s="43" t="s">
        <v>131</v>
      </c>
    </row>
    <row r="81" spans="1:6" x14ac:dyDescent="0.25">
      <c r="A81" s="44" t="s">
        <v>165</v>
      </c>
      <c r="B81" s="45"/>
      <c r="C81" s="61" t="s">
        <v>116</v>
      </c>
      <c r="D81" s="45" t="s">
        <v>25</v>
      </c>
      <c r="E81" s="62" t="s">
        <v>116</v>
      </c>
      <c r="F81" s="46" t="s">
        <v>116</v>
      </c>
    </row>
    <row r="83" spans="1:6" x14ac:dyDescent="0.25">
      <c r="A83" s="54" t="s">
        <v>166</v>
      </c>
      <c r="B83" s="55"/>
      <c r="C83" s="63">
        <v>1.8419999999999999E-2</v>
      </c>
      <c r="D83" s="55" t="s">
        <v>167</v>
      </c>
      <c r="E83" s="64">
        <v>80000</v>
      </c>
      <c r="F83" s="56">
        <v>1474</v>
      </c>
    </row>
    <row r="84" spans="1:6" x14ac:dyDescent="0.25">
      <c r="A84" s="54" t="s">
        <v>168</v>
      </c>
      <c r="B84" s="55"/>
      <c r="C84" s="63">
        <v>1.8419999999999999E-2</v>
      </c>
      <c r="D84" s="55" t="s">
        <v>167</v>
      </c>
      <c r="E84" s="64">
        <v>60000</v>
      </c>
      <c r="F84" s="56">
        <v>1105</v>
      </c>
    </row>
    <row r="85" spans="1:6" x14ac:dyDescent="0.25">
      <c r="A85" s="57"/>
      <c r="B85" s="55"/>
      <c r="C85" s="55"/>
      <c r="D85" s="55"/>
      <c r="E85" s="55" t="s">
        <v>155</v>
      </c>
      <c r="F85" s="56">
        <v>2579</v>
      </c>
    </row>
    <row r="86" spans="1:6" x14ac:dyDescent="0.25">
      <c r="A86" s="30" t="s">
        <v>0</v>
      </c>
      <c r="B86" s="84">
        <v>20</v>
      </c>
      <c r="C86" s="45" t="s">
        <v>169</v>
      </c>
      <c r="D86" s="45"/>
      <c r="E86" s="45"/>
      <c r="F86" s="46">
        <v>51580</v>
      </c>
    </row>
    <row r="87" spans="1:6" x14ac:dyDescent="0.25">
      <c r="A87" s="31" t="s">
        <v>170</v>
      </c>
      <c r="B87" s="45"/>
      <c r="C87" s="45"/>
      <c r="D87" s="45"/>
      <c r="E87" s="45"/>
      <c r="F87" s="47">
        <v>51580</v>
      </c>
    </row>
    <row r="89" spans="1:6" x14ac:dyDescent="0.25">
      <c r="A89" s="48"/>
      <c r="B89" s="45" t="s">
        <v>134</v>
      </c>
      <c r="C89" s="45"/>
      <c r="D89" s="78"/>
      <c r="E89" s="79" t="s">
        <v>116</v>
      </c>
      <c r="F89" s="49">
        <v>103381</v>
      </c>
    </row>
    <row r="91" spans="1:6" x14ac:dyDescent="0.25">
      <c r="A91" s="30"/>
      <c r="B91" s="45"/>
      <c r="C91" s="45"/>
      <c r="D91" s="80" t="s">
        <v>135</v>
      </c>
      <c r="E91" s="81"/>
      <c r="F91" s="50">
        <v>103381</v>
      </c>
    </row>
    <row r="92" spans="1:6" x14ac:dyDescent="0.25">
      <c r="A92" s="51" t="s">
        <v>171</v>
      </c>
      <c r="B92" s="45"/>
      <c r="C92" s="45"/>
      <c r="D92" s="82"/>
      <c r="E92" s="45"/>
      <c r="F92" s="51"/>
    </row>
    <row r="93" spans="1:6" x14ac:dyDescent="0.25">
      <c r="A93" s="30"/>
      <c r="B93" s="45"/>
      <c r="C93" s="45"/>
      <c r="D93" s="45"/>
      <c r="E93" s="45"/>
      <c r="F93" s="52"/>
    </row>
    <row r="95" spans="1:6" x14ac:dyDescent="0.25">
      <c r="A95" s="40" t="s">
        <v>172</v>
      </c>
      <c r="B95" s="74" t="s">
        <v>173</v>
      </c>
      <c r="C95" s="75"/>
      <c r="D95" s="75"/>
      <c r="E95" s="75"/>
      <c r="F95" s="41"/>
    </row>
    <row r="96" spans="1:6" x14ac:dyDescent="0.25">
      <c r="A96" s="53" t="s">
        <v>148</v>
      </c>
      <c r="B96" s="76"/>
      <c r="C96" s="77" t="s">
        <v>0</v>
      </c>
      <c r="D96" s="76" t="s">
        <v>2</v>
      </c>
      <c r="E96" s="76" t="s">
        <v>149</v>
      </c>
      <c r="F96" s="43" t="s">
        <v>131</v>
      </c>
    </row>
    <row r="98" spans="1:6" x14ac:dyDescent="0.25">
      <c r="A98" s="44" t="s">
        <v>174</v>
      </c>
      <c r="B98" s="45"/>
      <c r="C98" s="61" t="s">
        <v>116</v>
      </c>
      <c r="D98" s="45" t="s">
        <v>151</v>
      </c>
      <c r="E98" s="62" t="s">
        <v>116</v>
      </c>
      <c r="F98" s="46" t="s">
        <v>116</v>
      </c>
    </row>
    <row r="100" spans="1:6" x14ac:dyDescent="0.25">
      <c r="A100" s="54" t="s">
        <v>175</v>
      </c>
      <c r="B100" s="55"/>
      <c r="C100" s="63">
        <v>1</v>
      </c>
      <c r="D100" s="55" t="s">
        <v>151</v>
      </c>
      <c r="E100" s="64">
        <v>126393</v>
      </c>
      <c r="F100" s="56">
        <v>126393</v>
      </c>
    </row>
    <row r="102" spans="1:6" x14ac:dyDescent="0.25">
      <c r="A102" s="54" t="s">
        <v>154</v>
      </c>
      <c r="B102" s="55"/>
      <c r="C102" s="63">
        <v>2</v>
      </c>
      <c r="D102" s="55" t="s">
        <v>151</v>
      </c>
      <c r="E102" s="64">
        <v>37951</v>
      </c>
      <c r="F102" s="56">
        <v>75902</v>
      </c>
    </row>
    <row r="104" spans="1:6" x14ac:dyDescent="0.25">
      <c r="A104" s="57"/>
      <c r="B104" s="55"/>
      <c r="C104" s="55"/>
      <c r="D104" s="55"/>
      <c r="E104" s="55" t="s">
        <v>155</v>
      </c>
      <c r="F104" s="56">
        <v>202295</v>
      </c>
    </row>
    <row r="105" spans="1:6" x14ac:dyDescent="0.25">
      <c r="A105" s="30" t="s">
        <v>108</v>
      </c>
      <c r="B105" s="84">
        <v>6</v>
      </c>
      <c r="C105" s="45" t="s">
        <v>156</v>
      </c>
      <c r="D105" s="45"/>
      <c r="E105" s="45"/>
      <c r="F105" s="46">
        <v>33717</v>
      </c>
    </row>
    <row r="107" spans="1:6" x14ac:dyDescent="0.25">
      <c r="A107" s="31" t="s">
        <v>157</v>
      </c>
      <c r="B107" s="45"/>
      <c r="C107" s="45"/>
      <c r="D107" s="45"/>
      <c r="E107" s="45"/>
      <c r="F107" s="47">
        <v>33717</v>
      </c>
    </row>
    <row r="109" spans="1:6" x14ac:dyDescent="0.25">
      <c r="A109" s="58" t="s">
        <v>158</v>
      </c>
      <c r="B109" s="76"/>
      <c r="C109" s="83" t="s">
        <v>0</v>
      </c>
      <c r="D109" s="77" t="s">
        <v>2</v>
      </c>
      <c r="E109" s="76" t="s">
        <v>140</v>
      </c>
      <c r="F109" s="43" t="s">
        <v>131</v>
      </c>
    </row>
    <row r="111" spans="1:6" x14ac:dyDescent="0.25">
      <c r="A111" s="44" t="s">
        <v>159</v>
      </c>
      <c r="B111" s="45"/>
      <c r="C111" s="61">
        <v>0.05</v>
      </c>
      <c r="D111" s="45" t="s">
        <v>160</v>
      </c>
      <c r="E111" s="62">
        <v>33717</v>
      </c>
      <c r="F111" s="46">
        <v>1686</v>
      </c>
    </row>
    <row r="113" spans="1:6" x14ac:dyDescent="0.25">
      <c r="A113" s="31" t="s">
        <v>161</v>
      </c>
      <c r="B113" s="45"/>
      <c r="C113" s="45"/>
      <c r="D113" s="45"/>
      <c r="E113" s="45"/>
      <c r="F113" s="47">
        <v>1686</v>
      </c>
    </row>
    <row r="116" spans="1:6" x14ac:dyDescent="0.25">
      <c r="A116" s="59" t="s">
        <v>176</v>
      </c>
      <c r="B116" s="85"/>
      <c r="C116" s="76"/>
      <c r="D116" s="83" t="s">
        <v>177</v>
      </c>
      <c r="E116" s="85"/>
      <c r="F116" s="60"/>
    </row>
    <row r="117" spans="1:6" x14ac:dyDescent="0.25">
      <c r="A117" s="19"/>
      <c r="B117" s="65"/>
      <c r="C117" s="65"/>
      <c r="D117" s="66"/>
      <c r="E117" s="65"/>
      <c r="F117" s="20"/>
    </row>
    <row r="118" spans="1:6" x14ac:dyDescent="0.25">
      <c r="A118" s="22" t="s">
        <v>116</v>
      </c>
      <c r="B118" s="67"/>
      <c r="C118" s="65"/>
      <c r="D118" s="67" t="s">
        <v>117</v>
      </c>
      <c r="E118" s="68" t="s">
        <v>116</v>
      </c>
      <c r="F118" s="24"/>
    </row>
    <row r="119" spans="1:6" x14ac:dyDescent="0.25">
      <c r="A119" s="25" t="s">
        <v>116</v>
      </c>
      <c r="B119" s="65"/>
      <c r="C119" s="65"/>
      <c r="D119" s="67" t="s">
        <v>118</v>
      </c>
      <c r="E119" s="69" t="s">
        <v>116</v>
      </c>
      <c r="F119" s="24"/>
    </row>
    <row r="120" spans="1:6" x14ac:dyDescent="0.25">
      <c r="A120" s="23" t="s">
        <v>116</v>
      </c>
      <c r="B120" s="65"/>
      <c r="C120" s="65"/>
      <c r="D120" s="67" t="s">
        <v>119</v>
      </c>
      <c r="E120" s="67" t="s">
        <v>116</v>
      </c>
      <c r="F120" s="24"/>
    </row>
    <row r="121" spans="1:6" x14ac:dyDescent="0.25">
      <c r="A121" s="23" t="s">
        <v>116</v>
      </c>
      <c r="B121" s="67"/>
      <c r="C121" s="65"/>
      <c r="D121" s="67" t="s">
        <v>120</v>
      </c>
      <c r="E121" s="69">
        <v>2</v>
      </c>
      <c r="F121" s="24"/>
    </row>
    <row r="122" spans="1:6" x14ac:dyDescent="0.25">
      <c r="A122" s="23" t="s">
        <v>116</v>
      </c>
      <c r="B122" s="67"/>
      <c r="C122" s="65"/>
      <c r="D122" s="70"/>
      <c r="E122" s="66"/>
      <c r="F122" s="24"/>
    </row>
    <row r="123" spans="1:6" x14ac:dyDescent="0.25">
      <c r="A123" s="25"/>
      <c r="B123" s="65"/>
      <c r="C123" s="65"/>
      <c r="D123" s="71"/>
      <c r="E123" s="65"/>
      <c r="F123" s="26"/>
    </row>
    <row r="124" spans="1:6" x14ac:dyDescent="0.25">
      <c r="A124" s="27"/>
      <c r="B124" s="70"/>
      <c r="C124" s="70"/>
      <c r="D124" s="65"/>
      <c r="E124" s="65"/>
      <c r="F124" s="26"/>
    </row>
    <row r="125" spans="1:6" x14ac:dyDescent="0.25">
      <c r="A125" s="28" t="s">
        <v>121</v>
      </c>
      <c r="B125" s="65"/>
      <c r="C125" s="65"/>
      <c r="D125" s="65"/>
      <c r="E125" s="65"/>
      <c r="F125" s="24"/>
    </row>
    <row r="126" spans="1:6" x14ac:dyDescent="0.25">
      <c r="A126" s="29" t="s">
        <v>116</v>
      </c>
      <c r="B126" s="67"/>
      <c r="C126" s="67"/>
      <c r="D126" s="65"/>
      <c r="E126" s="65"/>
      <c r="F126" s="24"/>
    </row>
    <row r="127" spans="1:6" x14ac:dyDescent="0.25">
      <c r="A127" s="29" t="s">
        <v>116</v>
      </c>
      <c r="B127" s="67"/>
      <c r="C127" s="67"/>
      <c r="D127" s="65"/>
      <c r="E127" s="65"/>
      <c r="F127" s="24"/>
    </row>
    <row r="128" spans="1:6" x14ac:dyDescent="0.25">
      <c r="A128" s="30" t="s">
        <v>116</v>
      </c>
      <c r="B128" s="45"/>
      <c r="C128" s="45"/>
      <c r="F128" s="32"/>
    </row>
    <row r="129" spans="1:6" x14ac:dyDescent="0.25">
      <c r="A129" s="38" t="s">
        <v>126</v>
      </c>
      <c r="B129" s="73"/>
      <c r="C129" s="73"/>
      <c r="D129" s="73"/>
      <c r="E129" s="73"/>
      <c r="F129" s="39"/>
    </row>
    <row r="131" spans="1:6" x14ac:dyDescent="0.25">
      <c r="A131" s="48"/>
      <c r="B131" s="45" t="s">
        <v>134</v>
      </c>
      <c r="C131" s="45"/>
      <c r="D131" s="78"/>
      <c r="E131" s="79" t="s">
        <v>116</v>
      </c>
      <c r="F131" s="49">
        <v>35403</v>
      </c>
    </row>
    <row r="133" spans="1:6" x14ac:dyDescent="0.25">
      <c r="A133" s="30"/>
      <c r="B133" s="45"/>
      <c r="C133" s="45"/>
      <c r="D133" s="80" t="s">
        <v>135</v>
      </c>
      <c r="E133" s="81"/>
      <c r="F133" s="50">
        <v>35403</v>
      </c>
    </row>
    <row r="134" spans="1:6" x14ac:dyDescent="0.25">
      <c r="A134" s="51" t="s">
        <v>178</v>
      </c>
      <c r="B134" s="45"/>
      <c r="C134" s="45"/>
      <c r="D134" s="82"/>
      <c r="E134" s="45"/>
      <c r="F134" s="51"/>
    </row>
    <row r="135" spans="1:6" x14ac:dyDescent="0.25">
      <c r="A135" s="30"/>
      <c r="B135" s="45"/>
      <c r="C135" s="45"/>
      <c r="D135" s="45"/>
      <c r="E135" s="45"/>
      <c r="F135" s="52"/>
    </row>
    <row r="137" spans="1:6" x14ac:dyDescent="0.25">
      <c r="A137" s="40" t="s">
        <v>179</v>
      </c>
      <c r="B137" s="74" t="s">
        <v>180</v>
      </c>
      <c r="C137" s="75"/>
      <c r="D137" s="75"/>
      <c r="E137" s="75"/>
      <c r="F137" s="41"/>
    </row>
    <row r="138" spans="1:6" x14ac:dyDescent="0.25">
      <c r="B138" s="74" t="s">
        <v>181</v>
      </c>
    </row>
    <row r="140" spans="1:6" x14ac:dyDescent="0.25">
      <c r="A140" s="53" t="s">
        <v>148</v>
      </c>
      <c r="B140" s="76"/>
      <c r="C140" s="77" t="s">
        <v>0</v>
      </c>
      <c r="D140" s="76" t="s">
        <v>2</v>
      </c>
      <c r="E140" s="76" t="s">
        <v>149</v>
      </c>
      <c r="F140" s="43" t="s">
        <v>131</v>
      </c>
    </row>
    <row r="142" spans="1:6" x14ac:dyDescent="0.25">
      <c r="A142" s="44" t="s">
        <v>154</v>
      </c>
      <c r="B142" s="45"/>
      <c r="C142" s="61">
        <v>3.1620000000000002E-2</v>
      </c>
      <c r="D142" s="45" t="s">
        <v>151</v>
      </c>
      <c r="E142" s="62">
        <v>37951</v>
      </c>
      <c r="F142" s="46">
        <v>1200</v>
      </c>
    </row>
    <row r="144" spans="1:6" x14ac:dyDescent="0.25">
      <c r="A144" s="31" t="s">
        <v>157</v>
      </c>
      <c r="B144" s="45"/>
      <c r="C144" s="45"/>
      <c r="D144" s="45"/>
      <c r="E144" s="45"/>
      <c r="F144" s="47">
        <v>1200</v>
      </c>
    </row>
    <row r="146" spans="1:6" x14ac:dyDescent="0.25">
      <c r="A146" s="58" t="s">
        <v>158</v>
      </c>
      <c r="B146" s="76"/>
      <c r="C146" s="83" t="s">
        <v>0</v>
      </c>
      <c r="D146" s="77" t="s">
        <v>2</v>
      </c>
      <c r="E146" s="76" t="s">
        <v>140</v>
      </c>
      <c r="F146" s="43" t="s">
        <v>131</v>
      </c>
    </row>
    <row r="148" spans="1:6" x14ac:dyDescent="0.25">
      <c r="A148" s="44" t="s">
        <v>159</v>
      </c>
      <c r="B148" s="45"/>
      <c r="C148" s="61">
        <v>0.05</v>
      </c>
      <c r="D148" s="45" t="s">
        <v>160</v>
      </c>
      <c r="E148" s="62">
        <v>1200</v>
      </c>
      <c r="F148" s="46">
        <v>60</v>
      </c>
    </row>
    <row r="150" spans="1:6" x14ac:dyDescent="0.25">
      <c r="A150" s="31" t="s">
        <v>161</v>
      </c>
      <c r="B150" s="45"/>
      <c r="C150" s="45"/>
      <c r="D150" s="45"/>
      <c r="E150" s="45"/>
      <c r="F150" s="47">
        <v>60</v>
      </c>
    </row>
    <row r="152" spans="1:6" x14ac:dyDescent="0.25">
      <c r="A152" s="42" t="s">
        <v>129</v>
      </c>
      <c r="B152" s="76"/>
      <c r="C152" s="77" t="s">
        <v>0</v>
      </c>
      <c r="D152" s="76" t="s">
        <v>2</v>
      </c>
      <c r="E152" s="76" t="s">
        <v>130</v>
      </c>
      <c r="F152" s="43" t="s">
        <v>131</v>
      </c>
    </row>
    <row r="154" spans="1:6" x14ac:dyDescent="0.25">
      <c r="A154" s="44" t="s">
        <v>182</v>
      </c>
      <c r="B154" s="45"/>
      <c r="C154" s="61">
        <v>0.1</v>
      </c>
      <c r="D154" s="45" t="s">
        <v>163</v>
      </c>
      <c r="E154" s="62">
        <v>180000</v>
      </c>
      <c r="F154" s="46">
        <v>18000</v>
      </c>
    </row>
    <row r="156" spans="1:6" x14ac:dyDescent="0.25">
      <c r="A156" s="31" t="s">
        <v>133</v>
      </c>
      <c r="B156" s="45"/>
      <c r="C156" s="45"/>
      <c r="D156" s="45"/>
      <c r="E156" s="45"/>
      <c r="F156" s="47">
        <v>18000</v>
      </c>
    </row>
    <row r="158" spans="1:6" x14ac:dyDescent="0.25">
      <c r="A158" s="48"/>
      <c r="B158" s="45" t="s">
        <v>134</v>
      </c>
      <c r="C158" s="45"/>
      <c r="D158" s="78"/>
      <c r="E158" s="79" t="s">
        <v>116</v>
      </c>
      <c r="F158" s="49">
        <v>19260</v>
      </c>
    </row>
    <row r="160" spans="1:6" x14ac:dyDescent="0.25">
      <c r="A160" s="30"/>
      <c r="B160" s="45"/>
      <c r="C160" s="45"/>
      <c r="D160" s="80" t="s">
        <v>135</v>
      </c>
      <c r="E160" s="81"/>
      <c r="F160" s="50">
        <v>19260</v>
      </c>
    </row>
    <row r="161" spans="1:6" x14ac:dyDescent="0.25">
      <c r="A161" s="51" t="s">
        <v>183</v>
      </c>
      <c r="B161" s="45"/>
      <c r="C161" s="45"/>
      <c r="D161" s="82"/>
      <c r="E161" s="45"/>
      <c r="F161" s="51"/>
    </row>
    <row r="162" spans="1:6" x14ac:dyDescent="0.25">
      <c r="A162" s="30"/>
      <c r="B162" s="45"/>
      <c r="C162" s="45"/>
      <c r="D162" s="45"/>
      <c r="E162" s="45"/>
      <c r="F162" s="52"/>
    </row>
    <row r="164" spans="1:6" x14ac:dyDescent="0.25">
      <c r="A164" s="40" t="s">
        <v>184</v>
      </c>
      <c r="B164" s="74" t="s">
        <v>185</v>
      </c>
      <c r="C164" s="75"/>
      <c r="D164" s="75"/>
      <c r="E164" s="75"/>
      <c r="F164" s="41"/>
    </row>
    <row r="165" spans="1:6" x14ac:dyDescent="0.25">
      <c r="A165" s="53" t="s">
        <v>148</v>
      </c>
      <c r="B165" s="76"/>
      <c r="C165" s="77" t="s">
        <v>0</v>
      </c>
      <c r="D165" s="76" t="s">
        <v>2</v>
      </c>
      <c r="E165" s="76" t="s">
        <v>149</v>
      </c>
      <c r="F165" s="43" t="s">
        <v>131</v>
      </c>
    </row>
    <row r="167" spans="1:6" x14ac:dyDescent="0.25">
      <c r="A167" s="44" t="s">
        <v>174</v>
      </c>
      <c r="B167" s="45"/>
      <c r="C167" s="61" t="s">
        <v>116</v>
      </c>
      <c r="D167" s="45" t="s">
        <v>151</v>
      </c>
      <c r="E167" s="62" t="s">
        <v>116</v>
      </c>
      <c r="F167" s="46" t="s">
        <v>116</v>
      </c>
    </row>
    <row r="169" spans="1:6" x14ac:dyDescent="0.25">
      <c r="A169" s="54" t="s">
        <v>175</v>
      </c>
      <c r="B169" s="55"/>
      <c r="C169" s="63">
        <v>1</v>
      </c>
      <c r="D169" s="55" t="s">
        <v>151</v>
      </c>
      <c r="E169" s="64">
        <v>126393</v>
      </c>
      <c r="F169" s="56">
        <v>126393</v>
      </c>
    </row>
    <row r="171" spans="1:6" x14ac:dyDescent="0.25">
      <c r="A171" s="54" t="s">
        <v>154</v>
      </c>
      <c r="B171" s="55"/>
      <c r="C171" s="63">
        <v>2</v>
      </c>
      <c r="D171" s="55" t="s">
        <v>151</v>
      </c>
      <c r="E171" s="64">
        <v>37951</v>
      </c>
      <c r="F171" s="56">
        <v>75902</v>
      </c>
    </row>
    <row r="173" spans="1:6" x14ac:dyDescent="0.25">
      <c r="A173" s="57"/>
      <c r="B173" s="55"/>
      <c r="C173" s="55"/>
      <c r="D173" s="55"/>
      <c r="E173" s="55" t="s">
        <v>155</v>
      </c>
      <c r="F173" s="56">
        <v>202295</v>
      </c>
    </row>
    <row r="174" spans="1:6" x14ac:dyDescent="0.25">
      <c r="A174" s="30" t="s">
        <v>108</v>
      </c>
      <c r="B174" s="84">
        <v>12.260910000000001</v>
      </c>
      <c r="C174" s="45" t="s">
        <v>156</v>
      </c>
      <c r="D174" s="45"/>
      <c r="E174" s="45"/>
      <c r="F174" s="46">
        <v>16499</v>
      </c>
    </row>
    <row r="176" spans="1:6" x14ac:dyDescent="0.25">
      <c r="A176" s="31" t="s">
        <v>157</v>
      </c>
      <c r="B176" s="45"/>
      <c r="C176" s="45"/>
      <c r="D176" s="45"/>
      <c r="E176" s="45"/>
      <c r="F176" s="47">
        <v>16499</v>
      </c>
    </row>
    <row r="178" spans="1:6" x14ac:dyDescent="0.25">
      <c r="A178" s="58" t="s">
        <v>158</v>
      </c>
      <c r="B178" s="76"/>
      <c r="C178" s="83" t="s">
        <v>0</v>
      </c>
      <c r="D178" s="77" t="s">
        <v>2</v>
      </c>
      <c r="E178" s="76" t="s">
        <v>140</v>
      </c>
      <c r="F178" s="43" t="s">
        <v>131</v>
      </c>
    </row>
    <row r="180" spans="1:6" x14ac:dyDescent="0.25">
      <c r="A180" s="44" t="s">
        <v>159</v>
      </c>
      <c r="B180" s="45"/>
      <c r="C180" s="61">
        <v>4.4999999999999998E-2</v>
      </c>
      <c r="D180" s="45" t="s">
        <v>160</v>
      </c>
      <c r="E180" s="62">
        <v>16499</v>
      </c>
      <c r="F180" s="46">
        <v>742</v>
      </c>
    </row>
    <row r="182" spans="1:6" x14ac:dyDescent="0.25">
      <c r="A182" s="31" t="s">
        <v>161</v>
      </c>
      <c r="B182" s="45"/>
      <c r="C182" s="45"/>
      <c r="D182" s="45"/>
      <c r="E182" s="45"/>
      <c r="F182" s="47">
        <v>742</v>
      </c>
    </row>
    <row r="184" spans="1:6" x14ac:dyDescent="0.25">
      <c r="A184" s="42" t="s">
        <v>129</v>
      </c>
      <c r="B184" s="76"/>
      <c r="C184" s="77" t="s">
        <v>0</v>
      </c>
      <c r="D184" s="76" t="s">
        <v>2</v>
      </c>
      <c r="E184" s="76" t="s">
        <v>130</v>
      </c>
      <c r="F184" s="43" t="s">
        <v>131</v>
      </c>
    </row>
    <row r="186" spans="1:6" x14ac:dyDescent="0.25">
      <c r="A186" s="44" t="s">
        <v>186</v>
      </c>
      <c r="B186" s="45"/>
      <c r="C186" s="61" t="s">
        <v>116</v>
      </c>
      <c r="D186" s="45" t="s">
        <v>113</v>
      </c>
      <c r="E186" s="62" t="s">
        <v>116</v>
      </c>
      <c r="F186" s="46" t="s">
        <v>116</v>
      </c>
    </row>
    <row r="188" spans="1:6" x14ac:dyDescent="0.25">
      <c r="A188" s="54" t="s">
        <v>187</v>
      </c>
      <c r="B188" s="55"/>
      <c r="C188" s="63">
        <v>2</v>
      </c>
      <c r="D188" s="55" t="s">
        <v>110</v>
      </c>
      <c r="E188" s="64">
        <v>8800</v>
      </c>
      <c r="F188" s="56">
        <v>17600</v>
      </c>
    </row>
    <row r="189" spans="1:6" x14ac:dyDescent="0.25">
      <c r="A189" s="54" t="s">
        <v>154</v>
      </c>
      <c r="B189" s="55"/>
      <c r="C189" s="63">
        <v>1</v>
      </c>
      <c r="D189" s="55" t="s">
        <v>151</v>
      </c>
      <c r="E189" s="64">
        <v>37951</v>
      </c>
      <c r="F189" s="56">
        <v>37951</v>
      </c>
    </row>
    <row r="190" spans="1:6" x14ac:dyDescent="0.25">
      <c r="A190" s="54" t="s">
        <v>188</v>
      </c>
      <c r="B190" s="55"/>
      <c r="C190" s="63">
        <v>1</v>
      </c>
      <c r="D190" s="55" t="s">
        <v>167</v>
      </c>
      <c r="E190" s="64">
        <v>80000</v>
      </c>
      <c r="F190" s="56">
        <v>80000</v>
      </c>
    </row>
    <row r="191" spans="1:6" x14ac:dyDescent="0.25">
      <c r="A191" s="57"/>
      <c r="B191" s="55"/>
      <c r="C191" s="55"/>
      <c r="D191" s="55"/>
      <c r="E191" s="55" t="s">
        <v>155</v>
      </c>
      <c r="F191" s="56">
        <v>135551</v>
      </c>
    </row>
    <row r="192" spans="1:6" x14ac:dyDescent="0.25">
      <c r="A192" s="30" t="s">
        <v>108</v>
      </c>
      <c r="B192" s="84">
        <v>15</v>
      </c>
      <c r="C192" s="45" t="s">
        <v>189</v>
      </c>
      <c r="D192" s="45"/>
      <c r="E192" s="45"/>
      <c r="F192" s="46">
        <v>9037</v>
      </c>
    </row>
    <row r="194" spans="1:6" x14ac:dyDescent="0.25">
      <c r="A194" s="31" t="s">
        <v>133</v>
      </c>
      <c r="B194" s="45"/>
      <c r="C194" s="45"/>
      <c r="D194" s="45"/>
      <c r="E194" s="45"/>
      <c r="F194" s="47">
        <v>9037</v>
      </c>
    </row>
    <row r="196" spans="1:6" x14ac:dyDescent="0.25">
      <c r="A196" s="48"/>
      <c r="B196" s="45" t="s">
        <v>134</v>
      </c>
      <c r="C196" s="45"/>
      <c r="D196" s="78"/>
      <c r="E196" s="79" t="s">
        <v>116</v>
      </c>
      <c r="F196" s="49">
        <v>26278</v>
      </c>
    </row>
    <row r="198" spans="1:6" x14ac:dyDescent="0.25">
      <c r="A198" s="30"/>
      <c r="B198" s="45"/>
      <c r="C198" s="45"/>
      <c r="D198" s="80" t="s">
        <v>135</v>
      </c>
      <c r="E198" s="81"/>
      <c r="F198" s="50">
        <v>26278</v>
      </c>
    </row>
    <row r="199" spans="1:6" x14ac:dyDescent="0.25">
      <c r="A199" s="51" t="s">
        <v>190</v>
      </c>
      <c r="B199" s="45"/>
      <c r="C199" s="45"/>
      <c r="D199" s="82"/>
      <c r="E199" s="45"/>
      <c r="F199" s="51"/>
    </row>
    <row r="200" spans="1:6" x14ac:dyDescent="0.25">
      <c r="A200" s="30"/>
      <c r="B200" s="45"/>
      <c r="C200" s="45"/>
      <c r="D200" s="45"/>
      <c r="E200" s="45"/>
      <c r="F200" s="52"/>
    </row>
    <row r="202" spans="1:6" x14ac:dyDescent="0.25">
      <c r="A202" s="40" t="s">
        <v>191</v>
      </c>
      <c r="B202" s="74" t="s">
        <v>192</v>
      </c>
      <c r="C202" s="75"/>
      <c r="D202" s="75"/>
      <c r="E202" s="75"/>
      <c r="F202" s="41"/>
    </row>
    <row r="203" spans="1:6" x14ac:dyDescent="0.25">
      <c r="A203" s="53" t="s">
        <v>139</v>
      </c>
      <c r="B203" s="76"/>
      <c r="C203" s="83" t="s">
        <v>0</v>
      </c>
      <c r="D203" s="77" t="s">
        <v>2</v>
      </c>
      <c r="E203" s="76" t="s">
        <v>140</v>
      </c>
      <c r="F203" s="43" t="s">
        <v>131</v>
      </c>
    </row>
    <row r="205" spans="1:6" x14ac:dyDescent="0.25">
      <c r="A205" s="44" t="s">
        <v>193</v>
      </c>
      <c r="B205" s="45"/>
      <c r="C205" s="61">
        <v>1.35</v>
      </c>
      <c r="D205" s="45" t="s">
        <v>33</v>
      </c>
      <c r="E205" s="62">
        <v>80000</v>
      </c>
      <c r="F205" s="46">
        <v>108000</v>
      </c>
    </row>
    <row r="207" spans="1:6" x14ac:dyDescent="0.25">
      <c r="A207" s="31" t="s">
        <v>144</v>
      </c>
      <c r="B207" s="45"/>
      <c r="C207" s="45"/>
      <c r="D207" s="45"/>
      <c r="E207" s="45"/>
      <c r="F207" s="47">
        <v>108000</v>
      </c>
    </row>
    <row r="209" spans="1:6" x14ac:dyDescent="0.25">
      <c r="A209" s="53" t="s">
        <v>148</v>
      </c>
      <c r="B209" s="76"/>
      <c r="C209" s="77" t="s">
        <v>0</v>
      </c>
      <c r="D209" s="76" t="s">
        <v>2</v>
      </c>
      <c r="E209" s="76" t="s">
        <v>149</v>
      </c>
      <c r="F209" s="43" t="s">
        <v>131</v>
      </c>
    </row>
    <row r="211" spans="1:6" x14ac:dyDescent="0.25">
      <c r="A211" s="44" t="s">
        <v>174</v>
      </c>
      <c r="B211" s="45"/>
      <c r="C211" s="61" t="s">
        <v>116</v>
      </c>
      <c r="D211" s="45" t="s">
        <v>151</v>
      </c>
      <c r="E211" s="62" t="s">
        <v>116</v>
      </c>
      <c r="F211" s="46" t="s">
        <v>116</v>
      </c>
    </row>
    <row r="213" spans="1:6" x14ac:dyDescent="0.25">
      <c r="A213" s="54" t="s">
        <v>175</v>
      </c>
      <c r="B213" s="55"/>
      <c r="C213" s="63">
        <v>1</v>
      </c>
      <c r="D213" s="55" t="s">
        <v>151</v>
      </c>
      <c r="E213" s="64">
        <v>126393</v>
      </c>
      <c r="F213" s="56">
        <v>126393</v>
      </c>
    </row>
    <row r="215" spans="1:6" x14ac:dyDescent="0.25">
      <c r="A215" s="54" t="s">
        <v>154</v>
      </c>
      <c r="B215" s="55"/>
      <c r="C215" s="63">
        <v>2</v>
      </c>
      <c r="D215" s="55" t="s">
        <v>151</v>
      </c>
      <c r="E215" s="64">
        <v>37951</v>
      </c>
      <c r="F215" s="56">
        <v>75902</v>
      </c>
    </row>
    <row r="217" spans="1:6" x14ac:dyDescent="0.25">
      <c r="A217" s="57"/>
      <c r="B217" s="55"/>
      <c r="C217" s="55"/>
      <c r="D217" s="55"/>
      <c r="E217" s="55" t="s">
        <v>155</v>
      </c>
      <c r="F217" s="56">
        <v>202295</v>
      </c>
    </row>
    <row r="218" spans="1:6" x14ac:dyDescent="0.25">
      <c r="A218" s="30" t="s">
        <v>108</v>
      </c>
      <c r="B218" s="84">
        <v>12.260910000000001</v>
      </c>
      <c r="C218" s="45" t="s">
        <v>156</v>
      </c>
      <c r="D218" s="45"/>
      <c r="E218" s="45"/>
      <c r="F218" s="46">
        <v>16499</v>
      </c>
    </row>
    <row r="220" spans="1:6" x14ac:dyDescent="0.25">
      <c r="A220" s="31" t="s">
        <v>157</v>
      </c>
      <c r="B220" s="45"/>
      <c r="C220" s="45"/>
      <c r="D220" s="45"/>
      <c r="E220" s="45"/>
      <c r="F220" s="47">
        <v>16499</v>
      </c>
    </row>
    <row r="222" spans="1:6" x14ac:dyDescent="0.25">
      <c r="A222" s="58" t="s">
        <v>158</v>
      </c>
      <c r="B222" s="76"/>
      <c r="C222" s="83" t="s">
        <v>0</v>
      </c>
      <c r="D222" s="77" t="s">
        <v>2</v>
      </c>
      <c r="E222" s="76" t="s">
        <v>140</v>
      </c>
      <c r="F222" s="43" t="s">
        <v>131</v>
      </c>
    </row>
    <row r="224" spans="1:6" x14ac:dyDescent="0.25">
      <c r="A224" s="44" t="s">
        <v>159</v>
      </c>
      <c r="B224" s="45"/>
      <c r="C224" s="61">
        <v>0.05</v>
      </c>
      <c r="D224" s="45" t="s">
        <v>160</v>
      </c>
      <c r="E224" s="62">
        <v>16499</v>
      </c>
      <c r="F224" s="46">
        <v>825</v>
      </c>
    </row>
    <row r="226" spans="1:6" x14ac:dyDescent="0.25">
      <c r="A226" s="31" t="s">
        <v>161</v>
      </c>
      <c r="B226" s="45"/>
      <c r="C226" s="45"/>
      <c r="D226" s="45"/>
      <c r="E226" s="45"/>
      <c r="F226" s="47">
        <v>825</v>
      </c>
    </row>
    <row r="228" spans="1:6" x14ac:dyDescent="0.25">
      <c r="A228" s="42" t="s">
        <v>129</v>
      </c>
      <c r="B228" s="76"/>
      <c r="C228" s="77" t="s">
        <v>0</v>
      </c>
      <c r="D228" s="76" t="s">
        <v>2</v>
      </c>
      <c r="E228" s="76" t="s">
        <v>130</v>
      </c>
      <c r="F228" s="43" t="s">
        <v>131</v>
      </c>
    </row>
    <row r="231" spans="1:6" x14ac:dyDescent="0.25">
      <c r="A231" s="59" t="s">
        <v>176</v>
      </c>
      <c r="B231" s="85"/>
      <c r="C231" s="76"/>
      <c r="D231" s="83" t="s">
        <v>177</v>
      </c>
      <c r="E231" s="85"/>
      <c r="F231" s="60"/>
    </row>
    <row r="232" spans="1:6" x14ac:dyDescent="0.25">
      <c r="A232" s="19"/>
      <c r="B232" s="65"/>
      <c r="C232" s="65"/>
      <c r="D232" s="66"/>
      <c r="E232" s="65"/>
      <c r="F232" s="20"/>
    </row>
    <row r="233" spans="1:6" x14ac:dyDescent="0.25">
      <c r="A233" s="22" t="s">
        <v>116</v>
      </c>
      <c r="B233" s="67"/>
      <c r="C233" s="65"/>
      <c r="D233" s="67" t="s">
        <v>117</v>
      </c>
      <c r="E233" s="68" t="s">
        <v>116</v>
      </c>
      <c r="F233" s="24"/>
    </row>
    <row r="234" spans="1:6" x14ac:dyDescent="0.25">
      <c r="A234" s="25" t="s">
        <v>116</v>
      </c>
      <c r="B234" s="65"/>
      <c r="C234" s="65"/>
      <c r="D234" s="67" t="s">
        <v>118</v>
      </c>
      <c r="E234" s="69" t="s">
        <v>116</v>
      </c>
      <c r="F234" s="24"/>
    </row>
    <row r="235" spans="1:6" x14ac:dyDescent="0.25">
      <c r="A235" s="23" t="s">
        <v>116</v>
      </c>
      <c r="B235" s="65"/>
      <c r="C235" s="65"/>
      <c r="D235" s="67" t="s">
        <v>119</v>
      </c>
      <c r="E235" s="67" t="s">
        <v>116</v>
      </c>
      <c r="F235" s="24"/>
    </row>
    <row r="236" spans="1:6" x14ac:dyDescent="0.25">
      <c r="A236" s="23" t="s">
        <v>116</v>
      </c>
      <c r="B236" s="67"/>
      <c r="C236" s="65"/>
      <c r="D236" s="67" t="s">
        <v>120</v>
      </c>
      <c r="E236" s="69">
        <v>3</v>
      </c>
      <c r="F236" s="24"/>
    </row>
    <row r="237" spans="1:6" x14ac:dyDescent="0.25">
      <c r="A237" s="23" t="s">
        <v>116</v>
      </c>
      <c r="B237" s="67"/>
      <c r="C237" s="65"/>
      <c r="D237" s="70"/>
      <c r="E237" s="66"/>
      <c r="F237" s="24"/>
    </row>
    <row r="238" spans="1:6" x14ac:dyDescent="0.25">
      <c r="A238" s="25"/>
      <c r="B238" s="65"/>
      <c r="C238" s="65"/>
      <c r="D238" s="71"/>
      <c r="E238" s="65"/>
      <c r="F238" s="26"/>
    </row>
    <row r="239" spans="1:6" x14ac:dyDescent="0.25">
      <c r="A239" s="27"/>
      <c r="B239" s="70"/>
      <c r="C239" s="70"/>
      <c r="D239" s="65"/>
      <c r="E239" s="65"/>
      <c r="F239" s="26"/>
    </row>
    <row r="240" spans="1:6" x14ac:dyDescent="0.25">
      <c r="A240" s="28" t="s">
        <v>121</v>
      </c>
      <c r="B240" s="65"/>
      <c r="C240" s="65"/>
      <c r="D240" s="65"/>
      <c r="E240" s="65"/>
      <c r="F240" s="24"/>
    </row>
    <row r="241" spans="1:6" x14ac:dyDescent="0.25">
      <c r="A241" s="29" t="s">
        <v>116</v>
      </c>
      <c r="B241" s="67"/>
      <c r="C241" s="67"/>
      <c r="D241" s="65"/>
      <c r="E241" s="65"/>
      <c r="F241" s="24"/>
    </row>
    <row r="242" spans="1:6" x14ac:dyDescent="0.25">
      <c r="A242" s="29" t="s">
        <v>116</v>
      </c>
      <c r="B242" s="67"/>
      <c r="C242" s="67"/>
      <c r="D242" s="65"/>
      <c r="E242" s="65"/>
      <c r="F242" s="24"/>
    </row>
    <row r="243" spans="1:6" x14ac:dyDescent="0.25">
      <c r="A243" s="30" t="s">
        <v>116</v>
      </c>
      <c r="B243" s="45"/>
      <c r="C243" s="45"/>
      <c r="F243" s="32"/>
    </row>
    <row r="244" spans="1:6" x14ac:dyDescent="0.25">
      <c r="A244" s="38" t="s">
        <v>126</v>
      </c>
      <c r="B244" s="73"/>
      <c r="C244" s="73"/>
      <c r="D244" s="73"/>
      <c r="E244" s="73"/>
      <c r="F244" s="39"/>
    </row>
    <row r="246" spans="1:6" x14ac:dyDescent="0.25">
      <c r="A246" s="44" t="s">
        <v>186</v>
      </c>
      <c r="B246" s="45"/>
      <c r="C246" s="61" t="s">
        <v>116</v>
      </c>
      <c r="D246" s="45" t="s">
        <v>113</v>
      </c>
      <c r="E246" s="62" t="s">
        <v>116</v>
      </c>
      <c r="F246" s="46" t="s">
        <v>116</v>
      </c>
    </row>
    <row r="248" spans="1:6" x14ac:dyDescent="0.25">
      <c r="A248" s="54" t="s">
        <v>187</v>
      </c>
      <c r="B248" s="55"/>
      <c r="C248" s="63">
        <v>2</v>
      </c>
      <c r="D248" s="55" t="s">
        <v>110</v>
      </c>
      <c r="E248" s="64">
        <v>8800</v>
      </c>
      <c r="F248" s="56">
        <v>17600</v>
      </c>
    </row>
    <row r="249" spans="1:6" x14ac:dyDescent="0.25">
      <c r="A249" s="54" t="s">
        <v>154</v>
      </c>
      <c r="B249" s="55"/>
      <c r="C249" s="63">
        <v>1</v>
      </c>
      <c r="D249" s="55" t="s">
        <v>151</v>
      </c>
      <c r="E249" s="64">
        <v>37951</v>
      </c>
      <c r="F249" s="56">
        <v>37951</v>
      </c>
    </row>
    <row r="250" spans="1:6" x14ac:dyDescent="0.25">
      <c r="A250" s="54" t="s">
        <v>188</v>
      </c>
      <c r="B250" s="55"/>
      <c r="C250" s="63">
        <v>1</v>
      </c>
      <c r="D250" s="55" t="s">
        <v>167</v>
      </c>
      <c r="E250" s="64">
        <v>80000</v>
      </c>
      <c r="F250" s="56">
        <v>80000</v>
      </c>
    </row>
    <row r="251" spans="1:6" x14ac:dyDescent="0.25">
      <c r="A251" s="57"/>
      <c r="B251" s="55"/>
      <c r="C251" s="55"/>
      <c r="D251" s="55"/>
      <c r="E251" s="55" t="s">
        <v>155</v>
      </c>
      <c r="F251" s="56">
        <v>135551</v>
      </c>
    </row>
    <row r="252" spans="1:6" x14ac:dyDescent="0.25">
      <c r="A252" s="30" t="s">
        <v>108</v>
      </c>
      <c r="B252" s="84">
        <v>15</v>
      </c>
      <c r="C252" s="45" t="s">
        <v>189</v>
      </c>
      <c r="D252" s="45"/>
      <c r="E252" s="45"/>
      <c r="F252" s="46">
        <v>9037</v>
      </c>
    </row>
    <row r="254" spans="1:6" x14ac:dyDescent="0.25">
      <c r="A254" s="31" t="s">
        <v>133</v>
      </c>
      <c r="B254" s="45"/>
      <c r="C254" s="45"/>
      <c r="D254" s="45"/>
      <c r="E254" s="45"/>
      <c r="F254" s="47">
        <v>9037</v>
      </c>
    </row>
    <row r="256" spans="1:6" x14ac:dyDescent="0.25">
      <c r="A256" s="53" t="s">
        <v>194</v>
      </c>
      <c r="B256" s="76"/>
      <c r="C256" s="83" t="s">
        <v>0</v>
      </c>
      <c r="D256" s="77" t="s">
        <v>2</v>
      </c>
      <c r="E256" s="76" t="s">
        <v>140</v>
      </c>
      <c r="F256" s="43" t="s">
        <v>131</v>
      </c>
    </row>
    <row r="258" spans="1:6" x14ac:dyDescent="0.25">
      <c r="A258" s="44" t="s">
        <v>195</v>
      </c>
      <c r="B258" s="45"/>
      <c r="C258" s="61">
        <v>1.35</v>
      </c>
      <c r="D258" s="45" t="s">
        <v>33</v>
      </c>
      <c r="E258" s="62">
        <v>292750</v>
      </c>
      <c r="F258" s="46">
        <v>395213</v>
      </c>
    </row>
    <row r="260" spans="1:6" x14ac:dyDescent="0.25">
      <c r="A260" s="44" t="s">
        <v>196</v>
      </c>
      <c r="B260" s="45"/>
      <c r="C260" s="61">
        <v>1.35</v>
      </c>
      <c r="D260" s="45" t="s">
        <v>33</v>
      </c>
      <c r="E260" s="62">
        <v>15000</v>
      </c>
      <c r="F260" s="46">
        <v>20250</v>
      </c>
    </row>
    <row r="261" spans="1:6" x14ac:dyDescent="0.25">
      <c r="A261" s="44" t="s">
        <v>197</v>
      </c>
    </row>
    <row r="262" spans="1:6" x14ac:dyDescent="0.25">
      <c r="A262" s="31" t="s">
        <v>198</v>
      </c>
      <c r="B262" s="45"/>
      <c r="C262" s="45"/>
      <c r="D262" s="45"/>
      <c r="E262" s="45"/>
      <c r="F262" s="47">
        <v>415463</v>
      </c>
    </row>
    <row r="264" spans="1:6" x14ac:dyDescent="0.25">
      <c r="A264" s="48"/>
      <c r="B264" s="45" t="s">
        <v>134</v>
      </c>
      <c r="C264" s="45"/>
      <c r="D264" s="78"/>
      <c r="E264" s="79" t="s">
        <v>116</v>
      </c>
      <c r="F264" s="49">
        <v>549824</v>
      </c>
    </row>
    <row r="266" spans="1:6" x14ac:dyDescent="0.25">
      <c r="A266" s="30"/>
      <c r="B266" s="45"/>
      <c r="C266" s="45"/>
      <c r="D266" s="80" t="s">
        <v>135</v>
      </c>
      <c r="E266" s="81"/>
      <c r="F266" s="50">
        <v>549824</v>
      </c>
    </row>
    <row r="267" spans="1:6" x14ac:dyDescent="0.25">
      <c r="A267" s="51" t="s">
        <v>199</v>
      </c>
      <c r="B267" s="45"/>
      <c r="C267" s="45"/>
      <c r="D267" s="82"/>
      <c r="E267" s="45"/>
      <c r="F267" s="51"/>
    </row>
    <row r="268" spans="1:6" x14ac:dyDescent="0.25">
      <c r="A268" s="30"/>
      <c r="B268" s="45"/>
      <c r="C268" s="45"/>
      <c r="D268" s="45"/>
      <c r="E268" s="45"/>
      <c r="F268" s="52"/>
    </row>
    <row r="270" spans="1:6" x14ac:dyDescent="0.25">
      <c r="A270" s="40" t="s">
        <v>200</v>
      </c>
      <c r="B270" s="74" t="s">
        <v>201</v>
      </c>
      <c r="C270" s="75"/>
      <c r="D270" s="75"/>
      <c r="E270" s="75"/>
      <c r="F270" s="41"/>
    </row>
    <row r="271" spans="1:6" x14ac:dyDescent="0.25">
      <c r="A271" s="53" t="s">
        <v>139</v>
      </c>
      <c r="B271" s="76"/>
      <c r="C271" s="83" t="s">
        <v>0</v>
      </c>
      <c r="D271" s="77" t="s">
        <v>2</v>
      </c>
      <c r="E271" s="76" t="s">
        <v>140</v>
      </c>
      <c r="F271" s="43" t="s">
        <v>131</v>
      </c>
    </row>
    <row r="273" spans="1:6" x14ac:dyDescent="0.25">
      <c r="A273" s="44" t="s">
        <v>202</v>
      </c>
      <c r="B273" s="45"/>
      <c r="C273" s="61" t="s">
        <v>116</v>
      </c>
      <c r="D273" s="45" t="s">
        <v>33</v>
      </c>
      <c r="E273" s="62" t="s">
        <v>116</v>
      </c>
      <c r="F273" s="46" t="s">
        <v>116</v>
      </c>
    </row>
    <row r="274" spans="1:6" x14ac:dyDescent="0.25">
      <c r="A274" s="44" t="s">
        <v>203</v>
      </c>
    </row>
    <row r="275" spans="1:6" x14ac:dyDescent="0.25">
      <c r="A275" s="54" t="s">
        <v>174</v>
      </c>
      <c r="B275" s="55"/>
      <c r="C275" s="63">
        <v>3.3329999999999999E-2</v>
      </c>
      <c r="D275" s="55" t="s">
        <v>151</v>
      </c>
      <c r="E275" s="64">
        <v>202295</v>
      </c>
      <c r="F275" s="56">
        <v>6742</v>
      </c>
    </row>
    <row r="276" spans="1:6" x14ac:dyDescent="0.25">
      <c r="A276" s="54" t="s">
        <v>159</v>
      </c>
      <c r="B276" s="55"/>
      <c r="C276" s="63">
        <v>0.05</v>
      </c>
      <c r="D276" s="55" t="s">
        <v>160</v>
      </c>
      <c r="E276" s="64">
        <v>6742</v>
      </c>
      <c r="F276" s="56">
        <v>337</v>
      </c>
    </row>
    <row r="277" spans="1:6" x14ac:dyDescent="0.25">
      <c r="A277" s="57"/>
      <c r="B277" s="55"/>
      <c r="C277" s="55"/>
      <c r="D277" s="55"/>
      <c r="E277" s="55" t="s">
        <v>155</v>
      </c>
      <c r="F277" s="56">
        <v>7079</v>
      </c>
    </row>
    <row r="278" spans="1:6" x14ac:dyDescent="0.25">
      <c r="A278" s="30" t="s">
        <v>0</v>
      </c>
      <c r="B278" s="84">
        <v>1</v>
      </c>
      <c r="C278" s="45" t="s">
        <v>169</v>
      </c>
      <c r="D278" s="45"/>
      <c r="E278" s="45"/>
      <c r="F278" s="46">
        <v>7079</v>
      </c>
    </row>
    <row r="279" spans="1:6" x14ac:dyDescent="0.25">
      <c r="A279" s="44" t="s">
        <v>204</v>
      </c>
      <c r="B279" s="45"/>
      <c r="C279" s="61">
        <v>0.7</v>
      </c>
      <c r="D279" s="45" t="s">
        <v>33</v>
      </c>
      <c r="E279" s="62">
        <v>65000</v>
      </c>
      <c r="F279" s="46">
        <v>45500</v>
      </c>
    </row>
    <row r="280" spans="1:6" x14ac:dyDescent="0.25">
      <c r="A280" s="31" t="s">
        <v>144</v>
      </c>
      <c r="B280" s="45"/>
      <c r="C280" s="45"/>
      <c r="D280" s="45"/>
      <c r="E280" s="45"/>
      <c r="F280" s="47">
        <v>52579</v>
      </c>
    </row>
    <row r="282" spans="1:6" x14ac:dyDescent="0.25">
      <c r="A282" s="53" t="s">
        <v>148</v>
      </c>
      <c r="B282" s="76"/>
      <c r="C282" s="77" t="s">
        <v>0</v>
      </c>
      <c r="D282" s="76" t="s">
        <v>2</v>
      </c>
      <c r="E282" s="76" t="s">
        <v>149</v>
      </c>
      <c r="F282" s="43" t="s">
        <v>131</v>
      </c>
    </row>
    <row r="284" spans="1:6" x14ac:dyDescent="0.25">
      <c r="A284" s="44" t="s">
        <v>174</v>
      </c>
      <c r="B284" s="45"/>
      <c r="C284" s="61" t="s">
        <v>116</v>
      </c>
      <c r="D284" s="45" t="s">
        <v>151</v>
      </c>
      <c r="E284" s="62" t="s">
        <v>116</v>
      </c>
      <c r="F284" s="46" t="s">
        <v>116</v>
      </c>
    </row>
    <row r="286" spans="1:6" x14ac:dyDescent="0.25">
      <c r="A286" s="54" t="s">
        <v>175</v>
      </c>
      <c r="B286" s="55"/>
      <c r="C286" s="63">
        <v>1</v>
      </c>
      <c r="D286" s="55" t="s">
        <v>151</v>
      </c>
      <c r="E286" s="64">
        <v>126393</v>
      </c>
      <c r="F286" s="56">
        <v>126393</v>
      </c>
    </row>
    <row r="288" spans="1:6" x14ac:dyDescent="0.25">
      <c r="A288" s="54" t="s">
        <v>154</v>
      </c>
      <c r="B288" s="55"/>
      <c r="C288" s="63">
        <v>2</v>
      </c>
      <c r="D288" s="55" t="s">
        <v>151</v>
      </c>
      <c r="E288" s="64">
        <v>37951</v>
      </c>
      <c r="F288" s="56">
        <v>75902</v>
      </c>
    </row>
    <row r="290" spans="1:6" x14ac:dyDescent="0.25">
      <c r="A290" s="57"/>
      <c r="B290" s="55"/>
      <c r="C290" s="55"/>
      <c r="D290" s="55"/>
      <c r="E290" s="55" t="s">
        <v>155</v>
      </c>
      <c r="F290" s="56">
        <v>202295</v>
      </c>
    </row>
    <row r="291" spans="1:6" x14ac:dyDescent="0.25">
      <c r="A291" s="30" t="s">
        <v>108</v>
      </c>
      <c r="B291" s="84">
        <v>12.260910000000001</v>
      </c>
      <c r="C291" s="45" t="s">
        <v>156</v>
      </c>
      <c r="D291" s="45"/>
      <c r="E291" s="45"/>
      <c r="F291" s="46">
        <v>16499</v>
      </c>
    </row>
    <row r="293" spans="1:6" x14ac:dyDescent="0.25">
      <c r="A293" s="31" t="s">
        <v>157</v>
      </c>
      <c r="B293" s="45"/>
      <c r="C293" s="45"/>
      <c r="D293" s="45"/>
      <c r="E293" s="45"/>
      <c r="F293" s="47">
        <v>16499</v>
      </c>
    </row>
    <row r="295" spans="1:6" x14ac:dyDescent="0.25">
      <c r="A295" s="42" t="s">
        <v>129</v>
      </c>
      <c r="B295" s="76"/>
      <c r="C295" s="77" t="s">
        <v>0</v>
      </c>
      <c r="D295" s="76" t="s">
        <v>2</v>
      </c>
      <c r="E295" s="76" t="s">
        <v>130</v>
      </c>
      <c r="F295" s="43" t="s">
        <v>131</v>
      </c>
    </row>
    <row r="297" spans="1:6" x14ac:dyDescent="0.25">
      <c r="A297" s="44" t="s">
        <v>186</v>
      </c>
      <c r="B297" s="45"/>
      <c r="C297" s="61" t="s">
        <v>116</v>
      </c>
      <c r="D297" s="45" t="s">
        <v>113</v>
      </c>
      <c r="E297" s="62" t="s">
        <v>116</v>
      </c>
      <c r="F297" s="46" t="s">
        <v>116</v>
      </c>
    </row>
    <row r="299" spans="1:6" x14ac:dyDescent="0.25">
      <c r="A299" s="54" t="s">
        <v>187</v>
      </c>
      <c r="B299" s="55"/>
      <c r="C299" s="63">
        <v>2</v>
      </c>
      <c r="D299" s="55" t="s">
        <v>110</v>
      </c>
      <c r="E299" s="64">
        <v>8800</v>
      </c>
      <c r="F299" s="56">
        <v>17600</v>
      </c>
    </row>
    <row r="301" spans="1:6" x14ac:dyDescent="0.25">
      <c r="A301" s="54" t="s">
        <v>154</v>
      </c>
      <c r="B301" s="55"/>
      <c r="C301" s="63">
        <v>1</v>
      </c>
      <c r="D301" s="55" t="s">
        <v>151</v>
      </c>
      <c r="E301" s="64">
        <v>37951</v>
      </c>
      <c r="F301" s="56">
        <v>37951</v>
      </c>
    </row>
    <row r="302" spans="1:6" x14ac:dyDescent="0.25">
      <c r="A302" s="54" t="s">
        <v>188</v>
      </c>
      <c r="B302" s="55"/>
      <c r="C302" s="63">
        <v>1</v>
      </c>
      <c r="D302" s="55" t="s">
        <v>167</v>
      </c>
      <c r="E302" s="64">
        <v>80000</v>
      </c>
      <c r="F302" s="56">
        <v>80000</v>
      </c>
    </row>
    <row r="303" spans="1:6" x14ac:dyDescent="0.25">
      <c r="A303" s="57"/>
      <c r="B303" s="55"/>
      <c r="C303" s="55"/>
      <c r="D303" s="55"/>
      <c r="E303" s="55" t="s">
        <v>155</v>
      </c>
      <c r="F303" s="56">
        <v>135551</v>
      </c>
    </row>
    <row r="304" spans="1:6" x14ac:dyDescent="0.25">
      <c r="A304" s="30" t="s">
        <v>108</v>
      </c>
      <c r="B304" s="84">
        <v>14.99925</v>
      </c>
      <c r="C304" s="45" t="s">
        <v>189</v>
      </c>
      <c r="D304" s="45"/>
      <c r="E304" s="45"/>
      <c r="F304" s="46">
        <v>9037</v>
      </c>
    </row>
    <row r="306" spans="1:6" x14ac:dyDescent="0.25">
      <c r="A306" s="31" t="s">
        <v>133</v>
      </c>
      <c r="B306" s="45"/>
      <c r="C306" s="45"/>
      <c r="D306" s="45"/>
      <c r="E306" s="45"/>
      <c r="F306" s="47">
        <v>9037</v>
      </c>
    </row>
    <row r="308" spans="1:6" x14ac:dyDescent="0.25">
      <c r="A308" s="53" t="s">
        <v>194</v>
      </c>
      <c r="B308" s="76"/>
      <c r="C308" s="83" t="s">
        <v>0</v>
      </c>
      <c r="D308" s="77" t="s">
        <v>2</v>
      </c>
      <c r="E308" s="76" t="s">
        <v>140</v>
      </c>
      <c r="F308" s="43" t="s">
        <v>131</v>
      </c>
    </row>
    <row r="310" spans="1:6" x14ac:dyDescent="0.25">
      <c r="A310" s="44" t="s">
        <v>195</v>
      </c>
      <c r="B310" s="45"/>
      <c r="C310" s="61">
        <v>0.7</v>
      </c>
      <c r="D310" s="45" t="s">
        <v>33</v>
      </c>
      <c r="E310" s="62">
        <v>292750</v>
      </c>
      <c r="F310" s="46">
        <v>204925</v>
      </c>
    </row>
    <row r="312" spans="1:6" x14ac:dyDescent="0.25">
      <c r="A312" s="44" t="s">
        <v>196</v>
      </c>
      <c r="B312" s="45"/>
      <c r="C312" s="61">
        <v>0.7</v>
      </c>
      <c r="D312" s="45" t="s">
        <v>33</v>
      </c>
      <c r="E312" s="62">
        <v>15000</v>
      </c>
      <c r="F312" s="46">
        <v>10500</v>
      </c>
    </row>
    <row r="313" spans="1:6" x14ac:dyDescent="0.25">
      <c r="A313" s="44" t="s">
        <v>197</v>
      </c>
    </row>
    <row r="314" spans="1:6" x14ac:dyDescent="0.25">
      <c r="A314" s="31" t="s">
        <v>198</v>
      </c>
      <c r="B314" s="45"/>
      <c r="C314" s="45"/>
      <c r="D314" s="45"/>
      <c r="E314" s="45"/>
      <c r="F314" s="47">
        <v>215425</v>
      </c>
    </row>
    <row r="316" spans="1:6" x14ac:dyDescent="0.25">
      <c r="A316" s="48"/>
      <c r="B316" s="45" t="s">
        <v>134</v>
      </c>
      <c r="C316" s="45"/>
      <c r="D316" s="78"/>
      <c r="E316" s="79" t="s">
        <v>116</v>
      </c>
      <c r="F316" s="49">
        <v>293540</v>
      </c>
    </row>
    <row r="318" spans="1:6" x14ac:dyDescent="0.25">
      <c r="A318" s="30"/>
      <c r="B318" s="45"/>
      <c r="C318" s="45"/>
      <c r="D318" s="80" t="s">
        <v>135</v>
      </c>
      <c r="E318" s="81"/>
      <c r="F318" s="50">
        <v>293540</v>
      </c>
    </row>
    <row r="319" spans="1:6" x14ac:dyDescent="0.25">
      <c r="A319" s="51" t="s">
        <v>205</v>
      </c>
      <c r="B319" s="45"/>
      <c r="C319" s="45"/>
      <c r="D319" s="82"/>
      <c r="E319" s="45"/>
      <c r="F319" s="51"/>
    </row>
    <row r="320" spans="1:6" x14ac:dyDescent="0.25">
      <c r="A320" s="30"/>
      <c r="B320" s="45"/>
      <c r="C320" s="45"/>
      <c r="D320" s="45"/>
      <c r="E320" s="45"/>
      <c r="F320" s="52"/>
    </row>
    <row r="322" spans="1:6" x14ac:dyDescent="0.25">
      <c r="A322" s="40" t="s">
        <v>206</v>
      </c>
      <c r="B322" s="74" t="s">
        <v>207</v>
      </c>
      <c r="C322" s="75"/>
      <c r="D322" s="75"/>
      <c r="E322" s="75"/>
      <c r="F322" s="41"/>
    </row>
    <row r="323" spans="1:6" x14ac:dyDescent="0.25">
      <c r="A323" s="53" t="s">
        <v>139</v>
      </c>
      <c r="B323" s="76"/>
      <c r="C323" s="83" t="s">
        <v>0</v>
      </c>
      <c r="D323" s="77" t="s">
        <v>2</v>
      </c>
      <c r="E323" s="76" t="s">
        <v>140</v>
      </c>
      <c r="F323" s="43" t="s">
        <v>131</v>
      </c>
    </row>
    <row r="325" spans="1:6" x14ac:dyDescent="0.25">
      <c r="A325" s="44" t="s">
        <v>202</v>
      </c>
      <c r="B325" s="45"/>
      <c r="C325" s="61" t="s">
        <v>116</v>
      </c>
      <c r="D325" s="45" t="s">
        <v>33</v>
      </c>
      <c r="E325" s="62" t="s">
        <v>116</v>
      </c>
      <c r="F325" s="46" t="s">
        <v>116</v>
      </c>
    </row>
    <row r="326" spans="1:6" x14ac:dyDescent="0.25">
      <c r="A326" s="44" t="s">
        <v>203</v>
      </c>
    </row>
    <row r="327" spans="1:6" x14ac:dyDescent="0.25">
      <c r="A327" s="54" t="s">
        <v>174</v>
      </c>
      <c r="B327" s="55"/>
      <c r="C327" s="63">
        <v>3.3329999999999999E-2</v>
      </c>
      <c r="D327" s="55" t="s">
        <v>151</v>
      </c>
      <c r="E327" s="64">
        <v>202295</v>
      </c>
      <c r="F327" s="56">
        <v>6742</v>
      </c>
    </row>
    <row r="328" spans="1:6" x14ac:dyDescent="0.25">
      <c r="A328" s="54" t="s">
        <v>159</v>
      </c>
      <c r="B328" s="55"/>
      <c r="C328" s="63">
        <v>0.05</v>
      </c>
      <c r="D328" s="55" t="s">
        <v>160</v>
      </c>
      <c r="E328" s="64">
        <v>6742</v>
      </c>
      <c r="F328" s="56">
        <v>337</v>
      </c>
    </row>
    <row r="330" spans="1:6" x14ac:dyDescent="0.25">
      <c r="A330" s="59" t="s">
        <v>176</v>
      </c>
      <c r="B330" s="85"/>
      <c r="C330" s="76"/>
      <c r="D330" s="83" t="s">
        <v>177</v>
      </c>
      <c r="E330" s="85"/>
      <c r="F330" s="60"/>
    </row>
    <row r="331" spans="1:6" x14ac:dyDescent="0.25">
      <c r="A331" s="19"/>
      <c r="B331" s="65"/>
      <c r="C331" s="65"/>
      <c r="D331" s="66"/>
      <c r="E331" s="65"/>
      <c r="F331" s="20"/>
    </row>
    <row r="332" spans="1:6" x14ac:dyDescent="0.25">
      <c r="A332" s="22" t="s">
        <v>116</v>
      </c>
      <c r="B332" s="67"/>
      <c r="C332" s="65"/>
      <c r="D332" s="67" t="s">
        <v>117</v>
      </c>
      <c r="E332" s="68" t="s">
        <v>116</v>
      </c>
      <c r="F332" s="24"/>
    </row>
    <row r="333" spans="1:6" x14ac:dyDescent="0.25">
      <c r="A333" s="25" t="s">
        <v>116</v>
      </c>
      <c r="B333" s="65"/>
      <c r="C333" s="65"/>
      <c r="D333" s="67" t="s">
        <v>118</v>
      </c>
      <c r="E333" s="69" t="s">
        <v>116</v>
      </c>
      <c r="F333" s="24"/>
    </row>
    <row r="334" spans="1:6" x14ac:dyDescent="0.25">
      <c r="A334" s="23" t="s">
        <v>116</v>
      </c>
      <c r="B334" s="65"/>
      <c r="C334" s="65"/>
      <c r="D334" s="67" t="s">
        <v>119</v>
      </c>
      <c r="E334" s="67" t="s">
        <v>116</v>
      </c>
      <c r="F334" s="24"/>
    </row>
    <row r="335" spans="1:6" x14ac:dyDescent="0.25">
      <c r="A335" s="23" t="s">
        <v>116</v>
      </c>
      <c r="B335" s="67"/>
      <c r="C335" s="65"/>
      <c r="D335" s="67" t="s">
        <v>120</v>
      </c>
      <c r="E335" s="69">
        <v>4</v>
      </c>
      <c r="F335" s="24"/>
    </row>
    <row r="336" spans="1:6" x14ac:dyDescent="0.25">
      <c r="A336" s="23" t="s">
        <v>116</v>
      </c>
      <c r="B336" s="67"/>
      <c r="C336" s="65"/>
      <c r="D336" s="70"/>
      <c r="E336" s="66"/>
      <c r="F336" s="24"/>
    </row>
    <row r="337" spans="1:6" x14ac:dyDescent="0.25">
      <c r="A337" s="25"/>
      <c r="B337" s="65"/>
      <c r="C337" s="65"/>
      <c r="D337" s="71"/>
      <c r="E337" s="65"/>
      <c r="F337" s="26"/>
    </row>
    <row r="338" spans="1:6" x14ac:dyDescent="0.25">
      <c r="A338" s="27"/>
      <c r="B338" s="70"/>
      <c r="C338" s="70"/>
      <c r="D338" s="65"/>
      <c r="E338" s="65"/>
      <c r="F338" s="26"/>
    </row>
    <row r="339" spans="1:6" x14ac:dyDescent="0.25">
      <c r="A339" s="28" t="s">
        <v>121</v>
      </c>
      <c r="B339" s="65"/>
      <c r="C339" s="65"/>
      <c r="D339" s="65"/>
      <c r="E339" s="65"/>
      <c r="F339" s="24"/>
    </row>
    <row r="340" spans="1:6" x14ac:dyDescent="0.25">
      <c r="A340" s="29" t="s">
        <v>116</v>
      </c>
      <c r="B340" s="67"/>
      <c r="C340" s="67"/>
      <c r="D340" s="65"/>
      <c r="E340" s="65"/>
      <c r="F340" s="24"/>
    </row>
    <row r="341" spans="1:6" x14ac:dyDescent="0.25">
      <c r="A341" s="29" t="s">
        <v>116</v>
      </c>
      <c r="B341" s="67"/>
      <c r="C341" s="67"/>
      <c r="D341" s="65"/>
      <c r="E341" s="65"/>
      <c r="F341" s="24"/>
    </row>
    <row r="342" spans="1:6" x14ac:dyDescent="0.25">
      <c r="A342" s="30" t="s">
        <v>116</v>
      </c>
      <c r="B342" s="45"/>
      <c r="C342" s="45"/>
      <c r="F342" s="32"/>
    </row>
    <row r="343" spans="1:6" x14ac:dyDescent="0.25">
      <c r="A343" s="38" t="s">
        <v>126</v>
      </c>
      <c r="B343" s="73"/>
      <c r="C343" s="73"/>
      <c r="D343" s="73"/>
      <c r="E343" s="73"/>
      <c r="F343" s="39"/>
    </row>
    <row r="345" spans="1:6" x14ac:dyDescent="0.25">
      <c r="A345" s="57"/>
      <c r="B345" s="55"/>
      <c r="C345" s="55"/>
      <c r="D345" s="55"/>
      <c r="E345" s="55" t="s">
        <v>155</v>
      </c>
      <c r="F345" s="56">
        <v>7079</v>
      </c>
    </row>
    <row r="346" spans="1:6" x14ac:dyDescent="0.25">
      <c r="A346" s="30" t="s">
        <v>0</v>
      </c>
      <c r="B346" s="84">
        <v>1</v>
      </c>
      <c r="C346" s="45" t="s">
        <v>169</v>
      </c>
      <c r="D346" s="45"/>
      <c r="E346" s="45"/>
      <c r="F346" s="46">
        <v>7079</v>
      </c>
    </row>
    <row r="347" spans="1:6" x14ac:dyDescent="0.25">
      <c r="A347" s="44" t="s">
        <v>208</v>
      </c>
      <c r="B347" s="45"/>
      <c r="C347" s="61">
        <v>0.7</v>
      </c>
      <c r="D347" s="45" t="s">
        <v>33</v>
      </c>
      <c r="E347" s="62">
        <v>65000</v>
      </c>
      <c r="F347" s="46">
        <v>45500</v>
      </c>
    </row>
    <row r="348" spans="1:6" x14ac:dyDescent="0.25">
      <c r="A348" s="31" t="s">
        <v>144</v>
      </c>
      <c r="B348" s="45"/>
      <c r="C348" s="45"/>
      <c r="D348" s="45"/>
      <c r="E348" s="45"/>
      <c r="F348" s="47">
        <v>52579</v>
      </c>
    </row>
    <row r="350" spans="1:6" x14ac:dyDescent="0.25">
      <c r="A350" s="53" t="s">
        <v>148</v>
      </c>
      <c r="B350" s="76"/>
      <c r="C350" s="77" t="s">
        <v>0</v>
      </c>
      <c r="D350" s="76" t="s">
        <v>2</v>
      </c>
      <c r="E350" s="76" t="s">
        <v>149</v>
      </c>
      <c r="F350" s="43" t="s">
        <v>131</v>
      </c>
    </row>
    <row r="352" spans="1:6" x14ac:dyDescent="0.25">
      <c r="A352" s="44" t="s">
        <v>174</v>
      </c>
      <c r="B352" s="45"/>
      <c r="C352" s="61" t="s">
        <v>116</v>
      </c>
      <c r="D352" s="45" t="s">
        <v>151</v>
      </c>
      <c r="E352" s="62" t="s">
        <v>116</v>
      </c>
      <c r="F352" s="46" t="s">
        <v>116</v>
      </c>
    </row>
    <row r="354" spans="1:6" x14ac:dyDescent="0.25">
      <c r="A354" s="54" t="s">
        <v>175</v>
      </c>
      <c r="B354" s="55"/>
      <c r="C354" s="63">
        <v>1</v>
      </c>
      <c r="D354" s="55" t="s">
        <v>151</v>
      </c>
      <c r="E354" s="64">
        <v>126393</v>
      </c>
      <c r="F354" s="56">
        <v>126393</v>
      </c>
    </row>
    <row r="356" spans="1:6" x14ac:dyDescent="0.25">
      <c r="A356" s="54" t="s">
        <v>154</v>
      </c>
      <c r="B356" s="55"/>
      <c r="C356" s="63">
        <v>2</v>
      </c>
      <c r="D356" s="55" t="s">
        <v>151</v>
      </c>
      <c r="E356" s="64">
        <v>37951</v>
      </c>
      <c r="F356" s="56">
        <v>75902</v>
      </c>
    </row>
    <row r="358" spans="1:6" x14ac:dyDescent="0.25">
      <c r="A358" s="57"/>
      <c r="B358" s="55"/>
      <c r="C358" s="55"/>
      <c r="D358" s="55"/>
      <c r="E358" s="55" t="s">
        <v>155</v>
      </c>
      <c r="F358" s="56">
        <v>202295</v>
      </c>
    </row>
    <row r="359" spans="1:6" x14ac:dyDescent="0.25">
      <c r="A359" s="30" t="s">
        <v>108</v>
      </c>
      <c r="B359" s="84">
        <v>12.260910000000001</v>
      </c>
      <c r="C359" s="45" t="s">
        <v>156</v>
      </c>
      <c r="D359" s="45"/>
      <c r="E359" s="45"/>
      <c r="F359" s="46">
        <v>16499</v>
      </c>
    </row>
    <row r="361" spans="1:6" x14ac:dyDescent="0.25">
      <c r="A361" s="31" t="s">
        <v>157</v>
      </c>
      <c r="B361" s="45"/>
      <c r="C361" s="45"/>
      <c r="D361" s="45"/>
      <c r="E361" s="45"/>
      <c r="F361" s="47">
        <v>16499</v>
      </c>
    </row>
    <row r="363" spans="1:6" x14ac:dyDescent="0.25">
      <c r="A363" s="42" t="s">
        <v>129</v>
      </c>
      <c r="B363" s="76"/>
      <c r="C363" s="77" t="s">
        <v>0</v>
      </c>
      <c r="D363" s="76" t="s">
        <v>2</v>
      </c>
      <c r="E363" s="76" t="s">
        <v>130</v>
      </c>
      <c r="F363" s="43" t="s">
        <v>131</v>
      </c>
    </row>
    <row r="365" spans="1:6" x14ac:dyDescent="0.25">
      <c r="A365" s="44" t="s">
        <v>186</v>
      </c>
      <c r="B365" s="45"/>
      <c r="C365" s="61" t="s">
        <v>116</v>
      </c>
      <c r="D365" s="45" t="s">
        <v>113</v>
      </c>
      <c r="E365" s="62" t="s">
        <v>116</v>
      </c>
      <c r="F365" s="46" t="s">
        <v>116</v>
      </c>
    </row>
    <row r="367" spans="1:6" x14ac:dyDescent="0.25">
      <c r="A367" s="54" t="s">
        <v>187</v>
      </c>
      <c r="B367" s="55"/>
      <c r="C367" s="63">
        <v>2</v>
      </c>
      <c r="D367" s="55" t="s">
        <v>110</v>
      </c>
      <c r="E367" s="64">
        <v>8800</v>
      </c>
      <c r="F367" s="56">
        <v>17600</v>
      </c>
    </row>
    <row r="369" spans="1:6" x14ac:dyDescent="0.25">
      <c r="A369" s="54" t="s">
        <v>154</v>
      </c>
      <c r="B369" s="55"/>
      <c r="C369" s="63">
        <v>1</v>
      </c>
      <c r="D369" s="55" t="s">
        <v>151</v>
      </c>
      <c r="E369" s="64">
        <v>37951</v>
      </c>
      <c r="F369" s="56">
        <v>37951</v>
      </c>
    </row>
    <row r="370" spans="1:6" x14ac:dyDescent="0.25">
      <c r="A370" s="54" t="s">
        <v>188</v>
      </c>
      <c r="B370" s="55"/>
      <c r="C370" s="63">
        <v>1</v>
      </c>
      <c r="D370" s="55" t="s">
        <v>167</v>
      </c>
      <c r="E370" s="64">
        <v>80000</v>
      </c>
      <c r="F370" s="56">
        <v>80000</v>
      </c>
    </row>
    <row r="371" spans="1:6" x14ac:dyDescent="0.25">
      <c r="A371" s="57"/>
      <c r="B371" s="55"/>
      <c r="C371" s="55"/>
      <c r="D371" s="55"/>
      <c r="E371" s="55" t="s">
        <v>155</v>
      </c>
      <c r="F371" s="56">
        <v>135551</v>
      </c>
    </row>
    <row r="372" spans="1:6" x14ac:dyDescent="0.25">
      <c r="A372" s="30" t="s">
        <v>108</v>
      </c>
      <c r="B372" s="84">
        <v>14.99925</v>
      </c>
      <c r="C372" s="45" t="s">
        <v>189</v>
      </c>
      <c r="D372" s="45"/>
      <c r="E372" s="45"/>
      <c r="F372" s="46">
        <v>9037</v>
      </c>
    </row>
    <row r="374" spans="1:6" x14ac:dyDescent="0.25">
      <c r="A374" s="31" t="s">
        <v>133</v>
      </c>
      <c r="B374" s="45"/>
      <c r="C374" s="45"/>
      <c r="D374" s="45"/>
      <c r="E374" s="45"/>
      <c r="F374" s="47">
        <v>9037</v>
      </c>
    </row>
    <row r="376" spans="1:6" x14ac:dyDescent="0.25">
      <c r="A376" s="53" t="s">
        <v>194</v>
      </c>
      <c r="B376" s="76"/>
      <c r="C376" s="83" t="s">
        <v>0</v>
      </c>
      <c r="D376" s="77" t="s">
        <v>2</v>
      </c>
      <c r="E376" s="76" t="s">
        <v>140</v>
      </c>
      <c r="F376" s="43" t="s">
        <v>131</v>
      </c>
    </row>
    <row r="378" spans="1:6" x14ac:dyDescent="0.25">
      <c r="A378" s="44" t="s">
        <v>195</v>
      </c>
      <c r="B378" s="45"/>
      <c r="C378" s="61">
        <v>0.7</v>
      </c>
      <c r="D378" s="45" t="s">
        <v>33</v>
      </c>
      <c r="E378" s="62">
        <v>292750</v>
      </c>
      <c r="F378" s="46">
        <v>204925</v>
      </c>
    </row>
    <row r="380" spans="1:6" x14ac:dyDescent="0.25">
      <c r="A380" s="44" t="s">
        <v>196</v>
      </c>
      <c r="B380" s="45"/>
      <c r="C380" s="61">
        <v>0.7</v>
      </c>
      <c r="D380" s="45" t="s">
        <v>33</v>
      </c>
      <c r="E380" s="62">
        <v>15000</v>
      </c>
      <c r="F380" s="46">
        <v>10500</v>
      </c>
    </row>
    <row r="381" spans="1:6" x14ac:dyDescent="0.25">
      <c r="A381" s="44" t="s">
        <v>197</v>
      </c>
    </row>
    <row r="382" spans="1:6" x14ac:dyDescent="0.25">
      <c r="A382" s="31" t="s">
        <v>198</v>
      </c>
      <c r="B382" s="45"/>
      <c r="C382" s="45"/>
      <c r="D382" s="45"/>
      <c r="E382" s="45"/>
      <c r="F382" s="47">
        <v>215425</v>
      </c>
    </row>
    <row r="384" spans="1:6" x14ac:dyDescent="0.25">
      <c r="A384" s="48"/>
      <c r="B384" s="45" t="s">
        <v>134</v>
      </c>
      <c r="C384" s="45"/>
      <c r="D384" s="78"/>
      <c r="E384" s="79" t="s">
        <v>116</v>
      </c>
      <c r="F384" s="49">
        <v>293540</v>
      </c>
    </row>
    <row r="386" spans="1:6" x14ac:dyDescent="0.25">
      <c r="A386" s="30"/>
      <c r="B386" s="45"/>
      <c r="C386" s="45"/>
      <c r="D386" s="80" t="s">
        <v>135</v>
      </c>
      <c r="E386" s="81"/>
      <c r="F386" s="50">
        <v>293540</v>
      </c>
    </row>
    <row r="387" spans="1:6" x14ac:dyDescent="0.25">
      <c r="A387" s="51" t="s">
        <v>205</v>
      </c>
      <c r="B387" s="45"/>
      <c r="C387" s="45"/>
      <c r="D387" s="82"/>
      <c r="E387" s="45"/>
      <c r="F387" s="51"/>
    </row>
    <row r="388" spans="1:6" x14ac:dyDescent="0.25">
      <c r="A388" s="30"/>
      <c r="B388" s="45"/>
      <c r="C388" s="45"/>
      <c r="D388" s="45"/>
      <c r="E388" s="45"/>
      <c r="F388" s="52"/>
    </row>
    <row r="390" spans="1:6" x14ac:dyDescent="0.25">
      <c r="A390" s="40" t="s">
        <v>209</v>
      </c>
      <c r="B390" s="74" t="s">
        <v>210</v>
      </c>
      <c r="C390" s="75"/>
      <c r="D390" s="75"/>
      <c r="E390" s="75"/>
      <c r="F390" s="41"/>
    </row>
    <row r="391" spans="1:6" x14ac:dyDescent="0.25">
      <c r="A391" s="53" t="s">
        <v>139</v>
      </c>
      <c r="B391" s="76"/>
      <c r="C391" s="83" t="s">
        <v>0</v>
      </c>
      <c r="D391" s="77" t="s">
        <v>2</v>
      </c>
      <c r="E391" s="76" t="s">
        <v>140</v>
      </c>
      <c r="F391" s="43" t="s">
        <v>131</v>
      </c>
    </row>
    <row r="393" spans="1:6" x14ac:dyDescent="0.25">
      <c r="A393" s="44" t="s">
        <v>211</v>
      </c>
      <c r="B393" s="45"/>
      <c r="C393" s="61">
        <v>1.35</v>
      </c>
      <c r="D393" s="45" t="s">
        <v>33</v>
      </c>
      <c r="E393" s="62">
        <v>6000</v>
      </c>
      <c r="F393" s="46">
        <v>8100</v>
      </c>
    </row>
    <row r="394" spans="1:6" x14ac:dyDescent="0.25">
      <c r="A394" s="31" t="s">
        <v>144</v>
      </c>
      <c r="B394" s="45"/>
      <c r="C394" s="45"/>
      <c r="D394" s="45"/>
      <c r="E394" s="45"/>
      <c r="F394" s="47">
        <v>8100</v>
      </c>
    </row>
    <row r="396" spans="1:6" x14ac:dyDescent="0.25">
      <c r="A396" s="53" t="s">
        <v>148</v>
      </c>
      <c r="B396" s="76"/>
      <c r="C396" s="77" t="s">
        <v>0</v>
      </c>
      <c r="D396" s="76" t="s">
        <v>2</v>
      </c>
      <c r="E396" s="76" t="s">
        <v>149</v>
      </c>
      <c r="F396" s="43" t="s">
        <v>131</v>
      </c>
    </row>
    <row r="398" spans="1:6" x14ac:dyDescent="0.25">
      <c r="A398" s="44" t="s">
        <v>154</v>
      </c>
      <c r="B398" s="45"/>
      <c r="C398" s="61">
        <v>1.5630000000000002E-2</v>
      </c>
      <c r="D398" s="45" t="s">
        <v>151</v>
      </c>
      <c r="E398" s="62">
        <v>37951</v>
      </c>
      <c r="F398" s="46">
        <v>593</v>
      </c>
    </row>
    <row r="400" spans="1:6" x14ac:dyDescent="0.25">
      <c r="A400" s="31" t="s">
        <v>157</v>
      </c>
      <c r="B400" s="45"/>
      <c r="C400" s="45"/>
      <c r="D400" s="45"/>
      <c r="E400" s="45"/>
      <c r="F400" s="47">
        <v>593</v>
      </c>
    </row>
    <row r="402" spans="1:6" x14ac:dyDescent="0.25">
      <c r="A402" s="58" t="s">
        <v>158</v>
      </c>
      <c r="B402" s="76"/>
      <c r="C402" s="83" t="s">
        <v>0</v>
      </c>
      <c r="D402" s="77" t="s">
        <v>2</v>
      </c>
      <c r="E402" s="76" t="s">
        <v>140</v>
      </c>
      <c r="F402" s="43" t="s">
        <v>131</v>
      </c>
    </row>
    <row r="404" spans="1:6" x14ac:dyDescent="0.25">
      <c r="A404" s="44" t="s">
        <v>159</v>
      </c>
      <c r="B404" s="45"/>
      <c r="C404" s="61">
        <v>4.4999999999999998E-2</v>
      </c>
      <c r="D404" s="45" t="s">
        <v>160</v>
      </c>
      <c r="E404" s="62">
        <v>593</v>
      </c>
      <c r="F404" s="46">
        <v>27</v>
      </c>
    </row>
    <row r="406" spans="1:6" x14ac:dyDescent="0.25">
      <c r="A406" s="31" t="s">
        <v>161</v>
      </c>
      <c r="B406" s="45"/>
      <c r="C406" s="45"/>
      <c r="D406" s="45"/>
      <c r="E406" s="45"/>
      <c r="F406" s="47">
        <v>27</v>
      </c>
    </row>
    <row r="408" spans="1:6" x14ac:dyDescent="0.25">
      <c r="A408" s="53" t="s">
        <v>194</v>
      </c>
      <c r="B408" s="76"/>
      <c r="C408" s="83" t="s">
        <v>0</v>
      </c>
      <c r="D408" s="77" t="s">
        <v>2</v>
      </c>
      <c r="E408" s="76" t="s">
        <v>140</v>
      </c>
      <c r="F408" s="43" t="s">
        <v>131</v>
      </c>
    </row>
    <row r="410" spans="1:6" x14ac:dyDescent="0.25">
      <c r="A410" s="44" t="s">
        <v>212</v>
      </c>
      <c r="B410" s="45"/>
      <c r="C410" s="61">
        <v>1.35</v>
      </c>
      <c r="D410" s="45" t="s">
        <v>33</v>
      </c>
      <c r="E410" s="62">
        <v>15000</v>
      </c>
      <c r="F410" s="46">
        <v>20250</v>
      </c>
    </row>
    <row r="411" spans="1:6" x14ac:dyDescent="0.25">
      <c r="A411" s="31" t="s">
        <v>198</v>
      </c>
      <c r="B411" s="45"/>
      <c r="C411" s="45"/>
      <c r="D411" s="45"/>
      <c r="E411" s="45"/>
      <c r="F411" s="47">
        <v>20250</v>
      </c>
    </row>
    <row r="413" spans="1:6" x14ac:dyDescent="0.25">
      <c r="A413" s="53" t="s">
        <v>164</v>
      </c>
      <c r="B413" s="76"/>
      <c r="C413" s="83" t="s">
        <v>0</v>
      </c>
      <c r="D413" s="77" t="s">
        <v>2</v>
      </c>
      <c r="E413" s="76" t="s">
        <v>140</v>
      </c>
      <c r="F413" s="43" t="s">
        <v>131</v>
      </c>
    </row>
    <row r="415" spans="1:6" x14ac:dyDescent="0.25">
      <c r="A415" s="44" t="s">
        <v>182</v>
      </c>
      <c r="B415" s="45"/>
      <c r="C415" s="61" t="s">
        <v>116</v>
      </c>
      <c r="D415" s="45" t="s">
        <v>163</v>
      </c>
      <c r="E415" s="62" t="s">
        <v>116</v>
      </c>
      <c r="F415" s="46" t="s">
        <v>116</v>
      </c>
    </row>
    <row r="416" spans="1:6" x14ac:dyDescent="0.25">
      <c r="A416" s="54" t="s">
        <v>182</v>
      </c>
      <c r="B416" s="55"/>
      <c r="C416" s="63">
        <v>1</v>
      </c>
      <c r="D416" s="55" t="s">
        <v>163</v>
      </c>
      <c r="E416" s="64">
        <v>180000</v>
      </c>
      <c r="F416" s="56">
        <v>180000</v>
      </c>
    </row>
    <row r="417" spans="1:6" x14ac:dyDescent="0.25">
      <c r="A417" s="57"/>
      <c r="B417" s="55"/>
      <c r="C417" s="55"/>
      <c r="D417" s="55"/>
      <c r="E417" s="55" t="s">
        <v>155</v>
      </c>
      <c r="F417" s="56">
        <v>180000</v>
      </c>
    </row>
    <row r="418" spans="1:6" x14ac:dyDescent="0.25">
      <c r="A418" s="30" t="s">
        <v>0</v>
      </c>
      <c r="B418" s="84">
        <v>3.3329999999999999E-2</v>
      </c>
      <c r="C418" s="45" t="s">
        <v>169</v>
      </c>
      <c r="D418" s="45"/>
      <c r="E418" s="45"/>
      <c r="F418" s="46">
        <v>5999</v>
      </c>
    </row>
    <row r="419" spans="1:6" x14ac:dyDescent="0.25">
      <c r="A419" s="31" t="s">
        <v>170</v>
      </c>
      <c r="B419" s="45"/>
      <c r="C419" s="45"/>
      <c r="D419" s="45"/>
      <c r="E419" s="45"/>
      <c r="F419" s="47">
        <v>5999</v>
      </c>
    </row>
    <row r="421" spans="1:6" x14ac:dyDescent="0.25">
      <c r="A421" s="48"/>
      <c r="B421" s="45" t="s">
        <v>134</v>
      </c>
      <c r="C421" s="45"/>
      <c r="D421" s="78"/>
      <c r="E421" s="79" t="s">
        <v>116</v>
      </c>
      <c r="F421" s="49">
        <v>34969</v>
      </c>
    </row>
    <row r="423" spans="1:6" x14ac:dyDescent="0.25">
      <c r="A423" s="30"/>
      <c r="B423" s="45"/>
      <c r="C423" s="45"/>
      <c r="D423" s="80" t="s">
        <v>135</v>
      </c>
      <c r="E423" s="81"/>
      <c r="F423" s="50">
        <v>34969</v>
      </c>
    </row>
    <row r="424" spans="1:6" x14ac:dyDescent="0.25">
      <c r="A424" s="51" t="s">
        <v>213</v>
      </c>
      <c r="B424" s="45"/>
      <c r="C424" s="45"/>
      <c r="D424" s="82"/>
      <c r="E424" s="45"/>
      <c r="F424" s="51"/>
    </row>
    <row r="425" spans="1:6" x14ac:dyDescent="0.25">
      <c r="A425" s="30"/>
      <c r="B425" s="45"/>
      <c r="C425" s="45"/>
      <c r="D425" s="45"/>
      <c r="E425" s="45"/>
      <c r="F425" s="52"/>
    </row>
    <row r="427" spans="1:6" x14ac:dyDescent="0.25">
      <c r="A427" s="40" t="s">
        <v>214</v>
      </c>
      <c r="B427" s="74" t="s">
        <v>215</v>
      </c>
      <c r="C427" s="75"/>
      <c r="D427" s="75"/>
      <c r="E427" s="75"/>
      <c r="F427" s="41"/>
    </row>
    <row r="428" spans="1:6" x14ac:dyDescent="0.25">
      <c r="A428" s="53" t="s">
        <v>139</v>
      </c>
      <c r="B428" s="76"/>
      <c r="C428" s="83" t="s">
        <v>0</v>
      </c>
      <c r="D428" s="77" t="s">
        <v>2</v>
      </c>
      <c r="E428" s="76" t="s">
        <v>140</v>
      </c>
      <c r="F428" s="43" t="s">
        <v>131</v>
      </c>
    </row>
    <row r="430" spans="1:6" x14ac:dyDescent="0.25">
      <c r="A430" s="44" t="s">
        <v>216</v>
      </c>
      <c r="B430" s="45"/>
      <c r="C430" s="61">
        <v>1</v>
      </c>
      <c r="D430" s="45" t="s">
        <v>163</v>
      </c>
      <c r="E430" s="62">
        <v>130000</v>
      </c>
      <c r="F430" s="46">
        <v>130000</v>
      </c>
    </row>
    <row r="431" spans="1:6" x14ac:dyDescent="0.25">
      <c r="A431" s="31" t="s">
        <v>144</v>
      </c>
      <c r="B431" s="45"/>
      <c r="C431" s="45"/>
      <c r="D431" s="45"/>
      <c r="E431" s="45"/>
      <c r="F431" s="47">
        <v>130000</v>
      </c>
    </row>
    <row r="433" spans="1:6" x14ac:dyDescent="0.25">
      <c r="A433" s="53" t="s">
        <v>148</v>
      </c>
      <c r="B433" s="76"/>
      <c r="C433" s="77" t="s">
        <v>0</v>
      </c>
      <c r="D433" s="76" t="s">
        <v>2</v>
      </c>
      <c r="E433" s="76" t="s">
        <v>149</v>
      </c>
      <c r="F433" s="43" t="s">
        <v>131</v>
      </c>
    </row>
    <row r="435" spans="1:6" x14ac:dyDescent="0.25">
      <c r="A435" s="44" t="s">
        <v>154</v>
      </c>
      <c r="B435" s="45"/>
      <c r="C435" s="61">
        <v>8.4320000000000006E-2</v>
      </c>
      <c r="D435" s="45" t="s">
        <v>151</v>
      </c>
      <c r="E435" s="62">
        <v>37951</v>
      </c>
      <c r="F435" s="46">
        <v>3200</v>
      </c>
    </row>
    <row r="437" spans="1:6" x14ac:dyDescent="0.25">
      <c r="A437" s="59" t="s">
        <v>176</v>
      </c>
      <c r="B437" s="85"/>
      <c r="C437" s="76"/>
      <c r="D437" s="83" t="s">
        <v>177</v>
      </c>
      <c r="E437" s="85"/>
      <c r="F437" s="60"/>
    </row>
    <row r="438" spans="1:6" x14ac:dyDescent="0.25">
      <c r="A438" s="19"/>
      <c r="B438" s="65"/>
      <c r="C438" s="65"/>
      <c r="D438" s="66"/>
      <c r="E438" s="65"/>
      <c r="F438" s="20"/>
    </row>
    <row r="439" spans="1:6" x14ac:dyDescent="0.25">
      <c r="A439" s="22" t="s">
        <v>116</v>
      </c>
      <c r="B439" s="67"/>
      <c r="C439" s="65"/>
      <c r="D439" s="67" t="s">
        <v>117</v>
      </c>
      <c r="E439" s="68" t="s">
        <v>116</v>
      </c>
      <c r="F439" s="24"/>
    </row>
    <row r="440" spans="1:6" x14ac:dyDescent="0.25">
      <c r="A440" s="25" t="s">
        <v>116</v>
      </c>
      <c r="B440" s="65"/>
      <c r="C440" s="65"/>
      <c r="D440" s="67" t="s">
        <v>118</v>
      </c>
      <c r="E440" s="69" t="s">
        <v>116</v>
      </c>
      <c r="F440" s="24"/>
    </row>
    <row r="441" spans="1:6" x14ac:dyDescent="0.25">
      <c r="A441" s="23" t="s">
        <v>116</v>
      </c>
      <c r="B441" s="65"/>
      <c r="C441" s="65"/>
      <c r="D441" s="67" t="s">
        <v>119</v>
      </c>
      <c r="E441" s="67" t="s">
        <v>116</v>
      </c>
      <c r="F441" s="24"/>
    </row>
    <row r="442" spans="1:6" x14ac:dyDescent="0.25">
      <c r="A442" s="23" t="s">
        <v>116</v>
      </c>
      <c r="B442" s="67"/>
      <c r="C442" s="65"/>
      <c r="D442" s="67" t="s">
        <v>120</v>
      </c>
      <c r="E442" s="69">
        <v>5</v>
      </c>
      <c r="F442" s="24"/>
    </row>
    <row r="443" spans="1:6" x14ac:dyDescent="0.25">
      <c r="A443" s="23" t="s">
        <v>116</v>
      </c>
      <c r="B443" s="67"/>
      <c r="C443" s="65"/>
      <c r="D443" s="70"/>
      <c r="E443" s="66"/>
      <c r="F443" s="24"/>
    </row>
    <row r="444" spans="1:6" x14ac:dyDescent="0.25">
      <c r="A444" s="25"/>
      <c r="B444" s="65"/>
      <c r="C444" s="65"/>
      <c r="D444" s="71"/>
      <c r="E444" s="65"/>
      <c r="F444" s="26"/>
    </row>
    <row r="445" spans="1:6" x14ac:dyDescent="0.25">
      <c r="A445" s="27"/>
      <c r="B445" s="70"/>
      <c r="C445" s="70"/>
      <c r="D445" s="65"/>
      <c r="E445" s="65"/>
      <c r="F445" s="26"/>
    </row>
    <row r="446" spans="1:6" x14ac:dyDescent="0.25">
      <c r="A446" s="28" t="s">
        <v>121</v>
      </c>
      <c r="B446" s="65"/>
      <c r="C446" s="65"/>
      <c r="D446" s="65"/>
      <c r="E446" s="65"/>
      <c r="F446" s="24"/>
    </row>
    <row r="447" spans="1:6" x14ac:dyDescent="0.25">
      <c r="A447" s="29" t="s">
        <v>116</v>
      </c>
      <c r="B447" s="67"/>
      <c r="C447" s="67"/>
      <c r="D447" s="65"/>
      <c r="E447" s="65"/>
      <c r="F447" s="24"/>
    </row>
    <row r="448" spans="1:6" x14ac:dyDescent="0.25">
      <c r="A448" s="29" t="s">
        <v>116</v>
      </c>
      <c r="B448" s="67"/>
      <c r="C448" s="67"/>
      <c r="D448" s="65"/>
      <c r="E448" s="65"/>
      <c r="F448" s="24"/>
    </row>
    <row r="449" spans="1:6" x14ac:dyDescent="0.25">
      <c r="A449" s="30" t="s">
        <v>116</v>
      </c>
      <c r="B449" s="45"/>
      <c r="C449" s="45"/>
      <c r="F449" s="32"/>
    </row>
    <row r="450" spans="1:6" x14ac:dyDescent="0.25">
      <c r="A450" s="38" t="s">
        <v>126</v>
      </c>
      <c r="B450" s="73"/>
      <c r="C450" s="73"/>
      <c r="D450" s="73"/>
      <c r="E450" s="73"/>
      <c r="F450" s="39"/>
    </row>
    <row r="452" spans="1:6" x14ac:dyDescent="0.25">
      <c r="A452" s="31" t="s">
        <v>157</v>
      </c>
      <c r="B452" s="45"/>
      <c r="C452" s="45"/>
      <c r="D452" s="45"/>
      <c r="E452" s="45"/>
      <c r="F452" s="47">
        <v>3200</v>
      </c>
    </row>
    <row r="454" spans="1:6" x14ac:dyDescent="0.25">
      <c r="A454" s="48"/>
      <c r="B454" s="45" t="s">
        <v>134</v>
      </c>
      <c r="C454" s="45"/>
      <c r="D454" s="78"/>
      <c r="E454" s="79" t="s">
        <v>116</v>
      </c>
      <c r="F454" s="49">
        <v>133200</v>
      </c>
    </row>
    <row r="456" spans="1:6" x14ac:dyDescent="0.25">
      <c r="A456" s="30"/>
      <c r="B456" s="45"/>
      <c r="C456" s="45"/>
      <c r="D456" s="80" t="s">
        <v>135</v>
      </c>
      <c r="E456" s="81"/>
      <c r="F456" s="50">
        <v>133200</v>
      </c>
    </row>
    <row r="457" spans="1:6" x14ac:dyDescent="0.25">
      <c r="A457" s="51" t="s">
        <v>217</v>
      </c>
      <c r="B457" s="45"/>
      <c r="C457" s="45"/>
      <c r="D457" s="82"/>
      <c r="E457" s="45"/>
      <c r="F457" s="51"/>
    </row>
    <row r="458" spans="1:6" x14ac:dyDescent="0.25">
      <c r="A458" s="30"/>
      <c r="B458" s="45"/>
      <c r="C458" s="45"/>
      <c r="D458" s="45"/>
      <c r="E458" s="45"/>
      <c r="F458" s="52"/>
    </row>
    <row r="460" spans="1:6" x14ac:dyDescent="0.25">
      <c r="A460" s="40" t="s">
        <v>218</v>
      </c>
      <c r="B460" s="74" t="s">
        <v>219</v>
      </c>
      <c r="C460" s="75"/>
      <c r="D460" s="75"/>
      <c r="E460" s="75"/>
      <c r="F460" s="41"/>
    </row>
    <row r="461" spans="1:6" x14ac:dyDescent="0.25">
      <c r="A461" s="53" t="s">
        <v>139</v>
      </c>
      <c r="B461" s="76"/>
      <c r="C461" s="83" t="s">
        <v>0</v>
      </c>
      <c r="D461" s="77" t="s">
        <v>2</v>
      </c>
      <c r="E461" s="76" t="s">
        <v>140</v>
      </c>
      <c r="F461" s="43" t="s">
        <v>131</v>
      </c>
    </row>
    <row r="463" spans="1:6" x14ac:dyDescent="0.25">
      <c r="A463" s="44" t="s">
        <v>216</v>
      </c>
      <c r="B463" s="45"/>
      <c r="C463" s="61">
        <v>0.05</v>
      </c>
      <c r="D463" s="45" t="s">
        <v>163</v>
      </c>
      <c r="E463" s="62">
        <v>130000</v>
      </c>
      <c r="F463" s="46">
        <v>6500</v>
      </c>
    </row>
    <row r="465" spans="1:6" x14ac:dyDescent="0.25">
      <c r="A465" s="31" t="s">
        <v>144</v>
      </c>
      <c r="B465" s="45"/>
      <c r="C465" s="45"/>
      <c r="D465" s="45"/>
      <c r="E465" s="45"/>
      <c r="F465" s="47">
        <v>6500</v>
      </c>
    </row>
    <row r="467" spans="1:6" x14ac:dyDescent="0.25">
      <c r="A467" s="53" t="s">
        <v>148</v>
      </c>
      <c r="B467" s="76"/>
      <c r="C467" s="77" t="s">
        <v>0</v>
      </c>
      <c r="D467" s="76" t="s">
        <v>2</v>
      </c>
      <c r="E467" s="76" t="s">
        <v>149</v>
      </c>
      <c r="F467" s="43" t="s">
        <v>131</v>
      </c>
    </row>
    <row r="469" spans="1:6" x14ac:dyDescent="0.25">
      <c r="A469" s="44" t="s">
        <v>154</v>
      </c>
      <c r="B469" s="45"/>
      <c r="C469" s="61">
        <v>0.32937</v>
      </c>
      <c r="D469" s="45" t="s">
        <v>151</v>
      </c>
      <c r="E469" s="62">
        <v>37951</v>
      </c>
      <c r="F469" s="46">
        <v>12500</v>
      </c>
    </row>
    <row r="471" spans="1:6" x14ac:dyDescent="0.25">
      <c r="A471" s="31" t="s">
        <v>157</v>
      </c>
      <c r="B471" s="45"/>
      <c r="C471" s="45"/>
      <c r="D471" s="45"/>
      <c r="E471" s="45"/>
      <c r="F471" s="47">
        <v>12500</v>
      </c>
    </row>
    <row r="473" spans="1:6" x14ac:dyDescent="0.25">
      <c r="A473" s="58" t="s">
        <v>158</v>
      </c>
      <c r="B473" s="76"/>
      <c r="C473" s="83" t="s">
        <v>0</v>
      </c>
      <c r="D473" s="77" t="s">
        <v>2</v>
      </c>
      <c r="E473" s="76" t="s">
        <v>140</v>
      </c>
      <c r="F473" s="43" t="s">
        <v>131</v>
      </c>
    </row>
    <row r="475" spans="1:6" x14ac:dyDescent="0.25">
      <c r="A475" s="44" t="s">
        <v>159</v>
      </c>
      <c r="B475" s="45"/>
      <c r="C475" s="61">
        <v>4.4999999999999998E-2</v>
      </c>
      <c r="D475" s="45" t="s">
        <v>160</v>
      </c>
      <c r="E475" s="62">
        <v>12500</v>
      </c>
      <c r="F475" s="46">
        <v>563</v>
      </c>
    </row>
    <row r="477" spans="1:6" x14ac:dyDescent="0.25">
      <c r="A477" s="31" t="s">
        <v>161</v>
      </c>
      <c r="B477" s="45"/>
      <c r="C477" s="45"/>
      <c r="D477" s="45"/>
      <c r="E477" s="45"/>
      <c r="F477" s="47">
        <v>563</v>
      </c>
    </row>
    <row r="479" spans="1:6" x14ac:dyDescent="0.25">
      <c r="A479" s="48"/>
      <c r="B479" s="45" t="s">
        <v>134</v>
      </c>
      <c r="C479" s="45"/>
      <c r="D479" s="78"/>
      <c r="E479" s="79" t="s">
        <v>116</v>
      </c>
      <c r="F479" s="49">
        <v>19563</v>
      </c>
    </row>
    <row r="481" spans="1:6" x14ac:dyDescent="0.25">
      <c r="A481" s="30"/>
      <c r="B481" s="45"/>
      <c r="C481" s="45"/>
      <c r="D481" s="80" t="s">
        <v>135</v>
      </c>
      <c r="E481" s="81"/>
      <c r="F481" s="50">
        <v>19563</v>
      </c>
    </row>
    <row r="482" spans="1:6" x14ac:dyDescent="0.25">
      <c r="A482" s="51" t="s">
        <v>220</v>
      </c>
      <c r="B482" s="45"/>
      <c r="C482" s="45"/>
      <c r="D482" s="82"/>
      <c r="E482" s="45"/>
      <c r="F482" s="51"/>
    </row>
    <row r="483" spans="1:6" x14ac:dyDescent="0.25">
      <c r="A483" s="30"/>
      <c r="B483" s="45"/>
      <c r="C483" s="45"/>
      <c r="D483" s="45"/>
      <c r="E483" s="45"/>
      <c r="F483" s="52"/>
    </row>
    <row r="485" spans="1:6" x14ac:dyDescent="0.25">
      <c r="A485" s="40" t="s">
        <v>221</v>
      </c>
      <c r="B485" s="74" t="s">
        <v>222</v>
      </c>
      <c r="C485" s="75"/>
      <c r="D485" s="75"/>
      <c r="E485" s="75"/>
      <c r="F485" s="41"/>
    </row>
    <row r="486" spans="1:6" x14ac:dyDescent="0.25">
      <c r="A486" s="53" t="s">
        <v>148</v>
      </c>
      <c r="B486" s="76"/>
      <c r="C486" s="77" t="s">
        <v>0</v>
      </c>
      <c r="D486" s="76" t="s">
        <v>2</v>
      </c>
      <c r="E486" s="76" t="s">
        <v>149</v>
      </c>
      <c r="F486" s="43" t="s">
        <v>131</v>
      </c>
    </row>
    <row r="488" spans="1:6" x14ac:dyDescent="0.25">
      <c r="A488" s="44" t="s">
        <v>223</v>
      </c>
      <c r="B488" s="45"/>
      <c r="C488" s="61" t="s">
        <v>116</v>
      </c>
      <c r="D488" s="45" t="s">
        <v>151</v>
      </c>
      <c r="E488" s="62" t="s">
        <v>116</v>
      </c>
      <c r="F488" s="46" t="s">
        <v>116</v>
      </c>
    </row>
    <row r="490" spans="1:6" x14ac:dyDescent="0.25">
      <c r="A490" s="54" t="s">
        <v>224</v>
      </c>
      <c r="B490" s="55"/>
      <c r="C490" s="63">
        <v>1</v>
      </c>
      <c r="D490" s="55" t="s">
        <v>151</v>
      </c>
      <c r="E490" s="64">
        <v>181247</v>
      </c>
      <c r="F490" s="56">
        <v>181247</v>
      </c>
    </row>
    <row r="492" spans="1:6" x14ac:dyDescent="0.25">
      <c r="A492" s="54" t="s">
        <v>225</v>
      </c>
      <c r="B492" s="55"/>
      <c r="C492" s="63">
        <v>1</v>
      </c>
      <c r="D492" s="55" t="s">
        <v>151</v>
      </c>
      <c r="E492" s="64">
        <v>56153</v>
      </c>
      <c r="F492" s="56">
        <v>56153</v>
      </c>
    </row>
    <row r="494" spans="1:6" x14ac:dyDescent="0.25">
      <c r="A494" s="54" t="s">
        <v>154</v>
      </c>
      <c r="B494" s="55"/>
      <c r="C494" s="63">
        <v>1</v>
      </c>
      <c r="D494" s="55" t="s">
        <v>151</v>
      </c>
      <c r="E494" s="64">
        <v>37951</v>
      </c>
      <c r="F494" s="56">
        <v>37951</v>
      </c>
    </row>
    <row r="496" spans="1:6" x14ac:dyDescent="0.25">
      <c r="A496" s="57"/>
      <c r="B496" s="55"/>
      <c r="C496" s="55"/>
      <c r="D496" s="55"/>
      <c r="E496" s="55" t="s">
        <v>155</v>
      </c>
      <c r="F496" s="56">
        <v>275351</v>
      </c>
    </row>
    <row r="497" spans="1:6" x14ac:dyDescent="0.25">
      <c r="A497" s="30" t="s">
        <v>108</v>
      </c>
      <c r="B497" s="84">
        <v>1.2237800000000001</v>
      </c>
      <c r="C497" s="45" t="s">
        <v>156</v>
      </c>
      <c r="D497" s="45"/>
      <c r="E497" s="45"/>
      <c r="F497" s="46">
        <v>225000</v>
      </c>
    </row>
    <row r="499" spans="1:6" x14ac:dyDescent="0.25">
      <c r="A499" s="31" t="s">
        <v>157</v>
      </c>
      <c r="B499" s="45"/>
      <c r="C499" s="45"/>
      <c r="D499" s="45"/>
      <c r="E499" s="45"/>
      <c r="F499" s="47">
        <v>225000</v>
      </c>
    </row>
    <row r="501" spans="1:6" x14ac:dyDescent="0.25">
      <c r="A501" s="58" t="s">
        <v>158</v>
      </c>
      <c r="B501" s="76"/>
      <c r="C501" s="83" t="s">
        <v>0</v>
      </c>
      <c r="D501" s="77" t="s">
        <v>2</v>
      </c>
      <c r="E501" s="76" t="s">
        <v>140</v>
      </c>
      <c r="F501" s="43" t="s">
        <v>131</v>
      </c>
    </row>
    <row r="503" spans="1:6" x14ac:dyDescent="0.25">
      <c r="A503" s="44" t="s">
        <v>159</v>
      </c>
      <c r="B503" s="45"/>
      <c r="C503" s="61">
        <v>0.05</v>
      </c>
      <c r="D503" s="45" t="s">
        <v>160</v>
      </c>
      <c r="E503" s="62">
        <v>225000</v>
      </c>
      <c r="F503" s="46">
        <v>11250</v>
      </c>
    </row>
    <row r="505" spans="1:6" x14ac:dyDescent="0.25">
      <c r="A505" s="31" t="s">
        <v>161</v>
      </c>
      <c r="B505" s="45"/>
      <c r="C505" s="45"/>
      <c r="D505" s="45"/>
      <c r="E505" s="45"/>
      <c r="F505" s="47">
        <v>11250</v>
      </c>
    </row>
    <row r="507" spans="1:6" x14ac:dyDescent="0.25">
      <c r="A507" s="42" t="s">
        <v>129</v>
      </c>
      <c r="B507" s="76"/>
      <c r="C507" s="77" t="s">
        <v>0</v>
      </c>
      <c r="D507" s="76" t="s">
        <v>2</v>
      </c>
      <c r="E507" s="76" t="s">
        <v>130</v>
      </c>
      <c r="F507" s="43" t="s">
        <v>131</v>
      </c>
    </row>
    <row r="509" spans="1:6" x14ac:dyDescent="0.25">
      <c r="A509" s="44" t="s">
        <v>226</v>
      </c>
      <c r="B509" s="45"/>
      <c r="C509" s="61" t="s">
        <v>116</v>
      </c>
      <c r="D509" s="45" t="s">
        <v>113</v>
      </c>
      <c r="E509" s="62" t="s">
        <v>116</v>
      </c>
      <c r="F509" s="46" t="s">
        <v>116</v>
      </c>
    </row>
    <row r="511" spans="1:6" x14ac:dyDescent="0.25">
      <c r="A511" s="54" t="s">
        <v>227</v>
      </c>
      <c r="B511" s="55"/>
      <c r="C511" s="63">
        <v>1</v>
      </c>
      <c r="D511" s="55" t="s">
        <v>113</v>
      </c>
      <c r="E511" s="64">
        <v>35960</v>
      </c>
      <c r="F511" s="56">
        <v>35960</v>
      </c>
    </row>
    <row r="512" spans="1:6" x14ac:dyDescent="0.25">
      <c r="A512" s="57"/>
      <c r="B512" s="55"/>
      <c r="C512" s="55"/>
      <c r="D512" s="55"/>
      <c r="E512" s="55" t="s">
        <v>155</v>
      </c>
      <c r="F512" s="56">
        <v>35960</v>
      </c>
    </row>
    <row r="513" spans="1:6" x14ac:dyDescent="0.25">
      <c r="A513" s="30" t="s">
        <v>108</v>
      </c>
      <c r="B513" s="84">
        <v>15.37988</v>
      </c>
      <c r="C513" s="45" t="s">
        <v>189</v>
      </c>
      <c r="D513" s="45"/>
      <c r="E513" s="45"/>
      <c r="F513" s="46">
        <v>2338</v>
      </c>
    </row>
    <row r="515" spans="1:6" x14ac:dyDescent="0.25">
      <c r="A515" s="44" t="s">
        <v>228</v>
      </c>
      <c r="B515" s="45"/>
      <c r="C515" s="61" t="s">
        <v>116</v>
      </c>
      <c r="D515" s="45" t="s">
        <v>167</v>
      </c>
      <c r="E515" s="62" t="s">
        <v>116</v>
      </c>
      <c r="F515" s="46" t="s">
        <v>116</v>
      </c>
    </row>
    <row r="517" spans="1:6" x14ac:dyDescent="0.25">
      <c r="A517" s="54" t="s">
        <v>229</v>
      </c>
      <c r="B517" s="55"/>
      <c r="C517" s="63">
        <v>2</v>
      </c>
      <c r="D517" s="55" t="s">
        <v>167</v>
      </c>
      <c r="E517" s="64">
        <v>800</v>
      </c>
      <c r="F517" s="56">
        <v>1600</v>
      </c>
    </row>
    <row r="518" spans="1:6" x14ac:dyDescent="0.25">
      <c r="A518" s="54" t="s">
        <v>230</v>
      </c>
      <c r="B518" s="55"/>
      <c r="C518" s="63">
        <v>2</v>
      </c>
      <c r="D518" s="55" t="s">
        <v>167</v>
      </c>
      <c r="E518" s="64">
        <v>87</v>
      </c>
      <c r="F518" s="56">
        <v>174</v>
      </c>
    </row>
    <row r="519" spans="1:6" x14ac:dyDescent="0.25">
      <c r="A519" s="54" t="s">
        <v>231</v>
      </c>
      <c r="B519" s="55"/>
      <c r="C519" s="63">
        <v>1</v>
      </c>
      <c r="D519" s="55" t="s">
        <v>167</v>
      </c>
      <c r="E519" s="64">
        <v>1276</v>
      </c>
      <c r="F519" s="56">
        <v>1276</v>
      </c>
    </row>
    <row r="520" spans="1:6" x14ac:dyDescent="0.25">
      <c r="A520" s="54" t="s">
        <v>232</v>
      </c>
      <c r="B520" s="55"/>
      <c r="C520" s="63">
        <v>4</v>
      </c>
      <c r="D520" s="55" t="s">
        <v>167</v>
      </c>
      <c r="E520" s="64">
        <v>278</v>
      </c>
      <c r="F520" s="56">
        <v>1112</v>
      </c>
    </row>
    <row r="521" spans="1:6" x14ac:dyDescent="0.25">
      <c r="A521" s="57"/>
      <c r="B521" s="55"/>
      <c r="C521" s="55"/>
      <c r="D521" s="55"/>
      <c r="E521" s="55" t="s">
        <v>155</v>
      </c>
      <c r="F521" s="56">
        <v>4162</v>
      </c>
    </row>
    <row r="522" spans="1:6" x14ac:dyDescent="0.25">
      <c r="A522" s="30" t="s">
        <v>108</v>
      </c>
      <c r="B522" s="84">
        <v>1</v>
      </c>
      <c r="C522" s="45" t="s">
        <v>189</v>
      </c>
      <c r="D522" s="45"/>
      <c r="E522" s="45"/>
      <c r="F522" s="46">
        <v>4162</v>
      </c>
    </row>
    <row r="524" spans="1:6" x14ac:dyDescent="0.25">
      <c r="A524" s="31" t="s">
        <v>133</v>
      </c>
      <c r="B524" s="45"/>
      <c r="C524" s="45"/>
      <c r="D524" s="45"/>
      <c r="E524" s="45"/>
      <c r="F524" s="47">
        <v>6500</v>
      </c>
    </row>
    <row r="526" spans="1:6" x14ac:dyDescent="0.25">
      <c r="A526" s="53" t="s">
        <v>164</v>
      </c>
      <c r="B526" s="76"/>
      <c r="C526" s="83" t="s">
        <v>0</v>
      </c>
      <c r="D526" s="77" t="s">
        <v>2</v>
      </c>
      <c r="E526" s="76" t="s">
        <v>140</v>
      </c>
      <c r="F526" s="43" t="s">
        <v>131</v>
      </c>
    </row>
    <row r="528" spans="1:6" x14ac:dyDescent="0.25">
      <c r="A528" s="44" t="s">
        <v>233</v>
      </c>
      <c r="B528" s="45"/>
      <c r="C528" s="61" t="s">
        <v>116</v>
      </c>
      <c r="D528" s="45" t="s">
        <v>29</v>
      </c>
      <c r="E528" s="62" t="s">
        <v>116</v>
      </c>
      <c r="F528" s="46" t="s">
        <v>116</v>
      </c>
    </row>
    <row r="530" spans="1:6" x14ac:dyDescent="0.25">
      <c r="A530" s="54" t="s">
        <v>234</v>
      </c>
      <c r="B530" s="55"/>
      <c r="C530" s="63">
        <v>6</v>
      </c>
      <c r="D530" s="55" t="s">
        <v>29</v>
      </c>
      <c r="E530" s="64">
        <v>8500</v>
      </c>
      <c r="F530" s="56">
        <v>51000</v>
      </c>
    </row>
    <row r="531" spans="1:6" x14ac:dyDescent="0.25">
      <c r="A531" s="54" t="s">
        <v>235</v>
      </c>
      <c r="B531" s="55"/>
      <c r="C531" s="63">
        <v>6</v>
      </c>
      <c r="D531" s="55" t="s">
        <v>113</v>
      </c>
      <c r="E531" s="64">
        <v>1100</v>
      </c>
      <c r="F531" s="56">
        <v>6600</v>
      </c>
    </row>
    <row r="532" spans="1:6" x14ac:dyDescent="0.25">
      <c r="A532" s="54" t="s">
        <v>224</v>
      </c>
      <c r="B532" s="55"/>
      <c r="C532" s="63">
        <v>0.125</v>
      </c>
      <c r="D532" s="55" t="s">
        <v>151</v>
      </c>
      <c r="E532" s="64">
        <v>181247</v>
      </c>
      <c r="F532" s="56">
        <v>22656</v>
      </c>
    </row>
    <row r="533" spans="1:6" x14ac:dyDescent="0.25">
      <c r="A533" s="54" t="s">
        <v>236</v>
      </c>
      <c r="B533" s="55"/>
      <c r="C533" s="63">
        <v>6</v>
      </c>
      <c r="D533" s="55" t="s">
        <v>29</v>
      </c>
      <c r="E533" s="64">
        <v>1000</v>
      </c>
      <c r="F533" s="56">
        <v>6000</v>
      </c>
    </row>
    <row r="534" spans="1:6" x14ac:dyDescent="0.25">
      <c r="A534" s="54" t="s">
        <v>237</v>
      </c>
      <c r="B534" s="55"/>
      <c r="C534" s="63">
        <v>3.2000000000000001E-2</v>
      </c>
      <c r="D534" s="55" t="s">
        <v>33</v>
      </c>
      <c r="E534" s="64">
        <v>863849</v>
      </c>
      <c r="F534" s="56">
        <v>27643</v>
      </c>
    </row>
    <row r="535" spans="1:6" x14ac:dyDescent="0.25">
      <c r="A535" s="57"/>
      <c r="B535" s="55"/>
      <c r="C535" s="55"/>
      <c r="D535" s="55"/>
      <c r="E535" s="55" t="s">
        <v>155</v>
      </c>
      <c r="F535" s="56">
        <v>113899</v>
      </c>
    </row>
    <row r="536" spans="1:6" x14ac:dyDescent="0.25">
      <c r="A536" s="30" t="s">
        <v>0</v>
      </c>
      <c r="B536" s="84">
        <v>2.5000000000000001E-2</v>
      </c>
      <c r="C536" s="45" t="s">
        <v>169</v>
      </c>
      <c r="D536" s="45"/>
      <c r="E536" s="45"/>
      <c r="F536" s="46">
        <v>2847</v>
      </c>
    </row>
    <row r="538" spans="1:6" x14ac:dyDescent="0.25">
      <c r="A538" s="44" t="s">
        <v>238</v>
      </c>
      <c r="B538" s="45"/>
      <c r="C538" s="61" t="s">
        <v>116</v>
      </c>
      <c r="D538" s="45" t="s">
        <v>29</v>
      </c>
      <c r="E538" s="62" t="s">
        <v>116</v>
      </c>
      <c r="F538" s="46" t="s">
        <v>116</v>
      </c>
    </row>
    <row r="539" spans="1:6" x14ac:dyDescent="0.25">
      <c r="A539" s="54" t="s">
        <v>224</v>
      </c>
      <c r="B539" s="55"/>
      <c r="C539" s="63">
        <v>6.25E-2</v>
      </c>
      <c r="D539" s="55" t="s">
        <v>151</v>
      </c>
      <c r="E539" s="64">
        <v>181247</v>
      </c>
      <c r="F539" s="56">
        <v>11328</v>
      </c>
    </row>
    <row r="540" spans="1:6" x14ac:dyDescent="0.25">
      <c r="A540" s="54" t="s">
        <v>239</v>
      </c>
      <c r="B540" s="55"/>
      <c r="C540" s="63">
        <v>1</v>
      </c>
      <c r="D540" s="55" t="s">
        <v>113</v>
      </c>
      <c r="E540" s="64">
        <v>1040</v>
      </c>
      <c r="F540" s="56">
        <v>1040</v>
      </c>
    </row>
    <row r="541" spans="1:6" x14ac:dyDescent="0.25">
      <c r="A541" s="54" t="s">
        <v>237</v>
      </c>
      <c r="B541" s="55"/>
      <c r="C541" s="63">
        <v>5.0000000000000001E-3</v>
      </c>
      <c r="D541" s="55" t="s">
        <v>33</v>
      </c>
      <c r="E541" s="64">
        <v>863849</v>
      </c>
      <c r="F541" s="56">
        <v>4319</v>
      </c>
    </row>
    <row r="542" spans="1:6" x14ac:dyDescent="0.25">
      <c r="A542" s="59" t="s">
        <v>176</v>
      </c>
      <c r="B542" s="85"/>
      <c r="C542" s="76"/>
      <c r="D542" s="83" t="s">
        <v>177</v>
      </c>
      <c r="E542" s="85"/>
      <c r="F542" s="60"/>
    </row>
    <row r="543" spans="1:6" x14ac:dyDescent="0.25">
      <c r="A543" s="19"/>
      <c r="B543" s="65"/>
      <c r="C543" s="65"/>
      <c r="D543" s="66"/>
      <c r="E543" s="65"/>
      <c r="F543" s="20"/>
    </row>
    <row r="544" spans="1:6" x14ac:dyDescent="0.25">
      <c r="A544" s="22" t="s">
        <v>116</v>
      </c>
      <c r="B544" s="67"/>
      <c r="C544" s="65"/>
      <c r="D544" s="67" t="s">
        <v>117</v>
      </c>
      <c r="E544" s="68" t="s">
        <v>116</v>
      </c>
      <c r="F544" s="24"/>
    </row>
    <row r="545" spans="1:6" x14ac:dyDescent="0.25">
      <c r="A545" s="25" t="s">
        <v>116</v>
      </c>
      <c r="B545" s="65"/>
      <c r="C545" s="65"/>
      <c r="D545" s="67" t="s">
        <v>118</v>
      </c>
      <c r="E545" s="69" t="s">
        <v>116</v>
      </c>
      <c r="F545" s="24"/>
    </row>
    <row r="546" spans="1:6" x14ac:dyDescent="0.25">
      <c r="A546" s="23" t="s">
        <v>116</v>
      </c>
      <c r="B546" s="65"/>
      <c r="C546" s="65"/>
      <c r="D546" s="67" t="s">
        <v>119</v>
      </c>
      <c r="E546" s="67" t="s">
        <v>116</v>
      </c>
      <c r="F546" s="24"/>
    </row>
    <row r="547" spans="1:6" x14ac:dyDescent="0.25">
      <c r="A547" s="23" t="s">
        <v>116</v>
      </c>
      <c r="B547" s="67"/>
      <c r="C547" s="65"/>
      <c r="D547" s="67" t="s">
        <v>120</v>
      </c>
      <c r="E547" s="69">
        <v>6</v>
      </c>
      <c r="F547" s="24"/>
    </row>
    <row r="548" spans="1:6" x14ac:dyDescent="0.25">
      <c r="A548" s="23" t="s">
        <v>116</v>
      </c>
      <c r="B548" s="67"/>
      <c r="C548" s="65"/>
      <c r="D548" s="70"/>
      <c r="E548" s="66"/>
      <c r="F548" s="24"/>
    </row>
    <row r="549" spans="1:6" x14ac:dyDescent="0.25">
      <c r="A549" s="25"/>
      <c r="B549" s="65"/>
      <c r="C549" s="65"/>
      <c r="D549" s="71"/>
      <c r="E549" s="65"/>
      <c r="F549" s="26"/>
    </row>
    <row r="550" spans="1:6" x14ac:dyDescent="0.25">
      <c r="A550" s="27"/>
      <c r="B550" s="70"/>
      <c r="C550" s="70"/>
      <c r="D550" s="65"/>
      <c r="E550" s="65"/>
      <c r="F550" s="26"/>
    </row>
    <row r="551" spans="1:6" x14ac:dyDescent="0.25">
      <c r="A551" s="28" t="s">
        <v>121</v>
      </c>
      <c r="B551" s="65"/>
      <c r="C551" s="65"/>
      <c r="D551" s="65"/>
      <c r="E551" s="65"/>
      <c r="F551" s="24"/>
    </row>
    <row r="552" spans="1:6" x14ac:dyDescent="0.25">
      <c r="A552" s="29" t="s">
        <v>116</v>
      </c>
      <c r="B552" s="67"/>
      <c r="C552" s="67"/>
      <c r="D552" s="65"/>
      <c r="E552" s="65"/>
      <c r="F552" s="24"/>
    </row>
    <row r="553" spans="1:6" x14ac:dyDescent="0.25">
      <c r="A553" s="29" t="s">
        <v>116</v>
      </c>
      <c r="B553" s="67"/>
      <c r="C553" s="67"/>
      <c r="D553" s="65"/>
      <c r="E553" s="65"/>
      <c r="F553" s="24"/>
    </row>
    <row r="554" spans="1:6" x14ac:dyDescent="0.25">
      <c r="A554" s="30" t="s">
        <v>116</v>
      </c>
      <c r="B554" s="45"/>
      <c r="C554" s="45"/>
      <c r="F554" s="32"/>
    </row>
    <row r="555" spans="1:6" x14ac:dyDescent="0.25">
      <c r="A555" s="38" t="s">
        <v>126</v>
      </c>
      <c r="B555" s="73"/>
      <c r="C555" s="73"/>
      <c r="D555" s="73"/>
      <c r="E555" s="73"/>
      <c r="F555" s="39"/>
    </row>
    <row r="557" spans="1:6" x14ac:dyDescent="0.25">
      <c r="A557" s="57"/>
      <c r="B557" s="55"/>
      <c r="C557" s="55"/>
      <c r="D557" s="55"/>
      <c r="E557" s="55" t="s">
        <v>155</v>
      </c>
      <c r="F557" s="56">
        <v>16687</v>
      </c>
    </row>
    <row r="558" spans="1:6" x14ac:dyDescent="0.25">
      <c r="A558" s="30" t="s">
        <v>0</v>
      </c>
      <c r="B558" s="84">
        <v>2.5000000000000001E-2</v>
      </c>
      <c r="C558" s="45" t="s">
        <v>169</v>
      </c>
      <c r="D558" s="45"/>
      <c r="E558" s="45"/>
      <c r="F558" s="46">
        <v>417</v>
      </c>
    </row>
    <row r="559" spans="1:6" x14ac:dyDescent="0.25">
      <c r="A559" s="44" t="s">
        <v>240</v>
      </c>
      <c r="B559" s="45"/>
      <c r="C559" s="61" t="s">
        <v>116</v>
      </c>
      <c r="D559" s="45" t="s">
        <v>29</v>
      </c>
      <c r="E559" s="62" t="s">
        <v>116</v>
      </c>
      <c r="F559" s="46" t="s">
        <v>116</v>
      </c>
    </row>
    <row r="560" spans="1:6" x14ac:dyDescent="0.25">
      <c r="A560" s="54" t="s">
        <v>241</v>
      </c>
      <c r="B560" s="55"/>
      <c r="C560" s="63">
        <v>1</v>
      </c>
      <c r="D560" s="55" t="s">
        <v>29</v>
      </c>
      <c r="E560" s="64">
        <v>545660</v>
      </c>
      <c r="F560" s="56">
        <v>545660</v>
      </c>
    </row>
    <row r="561" spans="1:6" x14ac:dyDescent="0.25">
      <c r="A561" s="54" t="s">
        <v>242</v>
      </c>
      <c r="B561" s="55"/>
      <c r="C561" s="63">
        <v>1</v>
      </c>
      <c r="D561" s="55" t="s">
        <v>29</v>
      </c>
      <c r="E561" s="64">
        <v>39000</v>
      </c>
      <c r="F561" s="56">
        <v>39000</v>
      </c>
    </row>
    <row r="562" spans="1:6" x14ac:dyDescent="0.25">
      <c r="A562" s="54" t="s">
        <v>243</v>
      </c>
    </row>
    <row r="563" spans="1:6" x14ac:dyDescent="0.25">
      <c r="A563" s="54" t="s">
        <v>244</v>
      </c>
      <c r="B563" s="55"/>
      <c r="C563" s="63">
        <v>0.08</v>
      </c>
      <c r="D563" s="55" t="s">
        <v>33</v>
      </c>
      <c r="E563" s="64">
        <v>75000</v>
      </c>
      <c r="F563" s="56">
        <v>6000</v>
      </c>
    </row>
    <row r="564" spans="1:6" x14ac:dyDescent="0.25">
      <c r="A564" s="54" t="s">
        <v>245</v>
      </c>
      <c r="B564" s="55"/>
      <c r="C564" s="63">
        <v>0.08</v>
      </c>
      <c r="D564" s="55" t="s">
        <v>33</v>
      </c>
      <c r="E564" s="64">
        <v>75000</v>
      </c>
      <c r="F564" s="56">
        <v>6000</v>
      </c>
    </row>
    <row r="565" spans="1:6" x14ac:dyDescent="0.25">
      <c r="A565" s="54" t="s">
        <v>246</v>
      </c>
      <c r="B565" s="55"/>
      <c r="C565" s="63">
        <v>0.08</v>
      </c>
      <c r="D565" s="55" t="s">
        <v>33</v>
      </c>
      <c r="E565" s="64">
        <v>59500</v>
      </c>
      <c r="F565" s="56">
        <v>4760</v>
      </c>
    </row>
    <row r="566" spans="1:6" x14ac:dyDescent="0.25">
      <c r="A566" s="54" t="s">
        <v>247</v>
      </c>
      <c r="B566" s="55"/>
      <c r="C566" s="63">
        <v>0.08</v>
      </c>
      <c r="D566" s="55" t="s">
        <v>33</v>
      </c>
      <c r="E566" s="64">
        <v>59500</v>
      </c>
      <c r="F566" s="56">
        <v>4760</v>
      </c>
    </row>
    <row r="567" spans="1:6" x14ac:dyDescent="0.25">
      <c r="A567" s="54" t="s">
        <v>248</v>
      </c>
      <c r="B567" s="55"/>
      <c r="C567" s="63">
        <v>20</v>
      </c>
      <c r="D567" s="55" t="s">
        <v>249</v>
      </c>
      <c r="E567" s="64">
        <v>1200</v>
      </c>
      <c r="F567" s="56">
        <v>24000</v>
      </c>
    </row>
    <row r="568" spans="1:6" x14ac:dyDescent="0.25">
      <c r="A568" s="57"/>
      <c r="B568" s="55"/>
      <c r="C568" s="55"/>
      <c r="D568" s="55"/>
      <c r="E568" s="55" t="s">
        <v>155</v>
      </c>
      <c r="F568" s="56">
        <v>630180</v>
      </c>
    </row>
    <row r="569" spans="1:6" x14ac:dyDescent="0.25">
      <c r="A569" s="30" t="s">
        <v>0</v>
      </c>
      <c r="B569" s="84">
        <v>0.02</v>
      </c>
      <c r="C569" s="45" t="s">
        <v>169</v>
      </c>
      <c r="D569" s="45"/>
      <c r="E569" s="45"/>
      <c r="F569" s="46">
        <v>12604</v>
      </c>
    </row>
    <row r="570" spans="1:6" x14ac:dyDescent="0.25">
      <c r="A570" s="44" t="s">
        <v>250</v>
      </c>
      <c r="B570" s="45"/>
      <c r="C570" s="61" t="s">
        <v>116</v>
      </c>
      <c r="D570" s="45" t="s">
        <v>33</v>
      </c>
      <c r="E570" s="62" t="s">
        <v>116</v>
      </c>
      <c r="F570" s="46" t="s">
        <v>116</v>
      </c>
    </row>
    <row r="571" spans="1:6" x14ac:dyDescent="0.25">
      <c r="A571" s="54" t="s">
        <v>242</v>
      </c>
      <c r="B571" s="55"/>
      <c r="C571" s="63">
        <v>9.24</v>
      </c>
      <c r="D571" s="55" t="s">
        <v>29</v>
      </c>
      <c r="E571" s="64">
        <v>39000</v>
      </c>
      <c r="F571" s="56">
        <v>360360</v>
      </c>
    </row>
    <row r="572" spans="1:6" x14ac:dyDescent="0.25">
      <c r="A572" s="54" t="s">
        <v>243</v>
      </c>
    </row>
    <row r="573" spans="1:6" x14ac:dyDescent="0.25">
      <c r="A573" s="54" t="s">
        <v>244</v>
      </c>
      <c r="B573" s="55"/>
      <c r="C573" s="63">
        <v>0.73699999999999999</v>
      </c>
      <c r="D573" s="55" t="s">
        <v>33</v>
      </c>
      <c r="E573" s="64">
        <v>75000</v>
      </c>
      <c r="F573" s="56">
        <v>55275</v>
      </c>
    </row>
    <row r="574" spans="1:6" x14ac:dyDescent="0.25">
      <c r="A574" s="54" t="s">
        <v>245</v>
      </c>
      <c r="B574" s="55"/>
      <c r="C574" s="63">
        <v>0.70350000000000001</v>
      </c>
      <c r="D574" s="55" t="s">
        <v>33</v>
      </c>
      <c r="E574" s="64">
        <v>75000</v>
      </c>
      <c r="F574" s="56">
        <v>52763</v>
      </c>
    </row>
    <row r="575" spans="1:6" x14ac:dyDescent="0.25">
      <c r="A575" s="54" t="s">
        <v>251</v>
      </c>
      <c r="B575" s="55"/>
      <c r="C575" s="63">
        <v>200</v>
      </c>
      <c r="D575" s="55" t="s">
        <v>252</v>
      </c>
      <c r="E575" s="64">
        <v>50</v>
      </c>
      <c r="F575" s="56">
        <v>10000</v>
      </c>
    </row>
    <row r="576" spans="1:6" x14ac:dyDescent="0.25">
      <c r="A576" s="54" t="s">
        <v>223</v>
      </c>
      <c r="B576" s="55"/>
      <c r="C576" s="63">
        <v>0.10895000000000001</v>
      </c>
      <c r="D576" s="55" t="s">
        <v>151</v>
      </c>
      <c r="E576" s="64">
        <v>275351</v>
      </c>
      <c r="F576" s="56">
        <v>29999</v>
      </c>
    </row>
    <row r="577" spans="1:6" x14ac:dyDescent="0.25">
      <c r="A577" s="54" t="s">
        <v>159</v>
      </c>
      <c r="B577" s="55"/>
      <c r="C577" s="63">
        <v>0.05</v>
      </c>
      <c r="D577" s="55" t="s">
        <v>160</v>
      </c>
      <c r="E577" s="64">
        <v>29999</v>
      </c>
      <c r="F577" s="56">
        <v>1500</v>
      </c>
    </row>
    <row r="578" spans="1:6" x14ac:dyDescent="0.25">
      <c r="A578" s="54" t="s">
        <v>253</v>
      </c>
      <c r="B578" s="55"/>
      <c r="C578" s="63">
        <v>0.125</v>
      </c>
      <c r="D578" s="55" t="s">
        <v>167</v>
      </c>
      <c r="E578" s="64">
        <v>46400</v>
      </c>
      <c r="F578" s="56">
        <v>5800</v>
      </c>
    </row>
    <row r="579" spans="1:6" x14ac:dyDescent="0.25">
      <c r="A579" s="54" t="s">
        <v>254</v>
      </c>
      <c r="B579" s="55"/>
      <c r="C579" s="63">
        <v>1.44</v>
      </c>
      <c r="D579" s="55" t="s">
        <v>33</v>
      </c>
      <c r="E579" s="64">
        <v>292750</v>
      </c>
      <c r="F579" s="56">
        <v>421560</v>
      </c>
    </row>
    <row r="580" spans="1:6" x14ac:dyDescent="0.25">
      <c r="A580" s="54" t="s">
        <v>255</v>
      </c>
    </row>
    <row r="581" spans="1:6" x14ac:dyDescent="0.25">
      <c r="A581" s="54" t="s">
        <v>256</v>
      </c>
      <c r="B581" s="55"/>
      <c r="C581" s="63">
        <v>1.44</v>
      </c>
      <c r="D581" s="55" t="s">
        <v>33</v>
      </c>
      <c r="E581" s="64">
        <v>10843</v>
      </c>
      <c r="F581" s="56">
        <v>15614</v>
      </c>
    </row>
    <row r="582" spans="1:6" x14ac:dyDescent="0.25">
      <c r="A582" s="57"/>
      <c r="B582" s="55"/>
      <c r="C582" s="55"/>
      <c r="D582" s="55"/>
      <c r="E582" s="55" t="s">
        <v>155</v>
      </c>
      <c r="F582" s="56">
        <v>952871</v>
      </c>
    </row>
    <row r="583" spans="1:6" x14ac:dyDescent="0.25">
      <c r="A583" s="30" t="s">
        <v>0</v>
      </c>
      <c r="B583" s="84">
        <v>1.1000000000000001</v>
      </c>
      <c r="C583" s="45" t="s">
        <v>169</v>
      </c>
      <c r="D583" s="45"/>
      <c r="E583" s="45"/>
      <c r="F583" s="46">
        <v>1048158</v>
      </c>
    </row>
    <row r="584" spans="1:6" x14ac:dyDescent="0.25">
      <c r="A584" s="31" t="s">
        <v>170</v>
      </c>
      <c r="B584" s="45"/>
      <c r="C584" s="45"/>
      <c r="D584" s="45"/>
      <c r="E584" s="45"/>
      <c r="F584" s="47">
        <v>1064026</v>
      </c>
    </row>
    <row r="586" spans="1:6" x14ac:dyDescent="0.25">
      <c r="A586" s="48"/>
      <c r="B586" s="45" t="s">
        <v>134</v>
      </c>
      <c r="C586" s="45"/>
      <c r="D586" s="78"/>
      <c r="E586" s="79" t="s">
        <v>116</v>
      </c>
      <c r="F586" s="49">
        <v>1306776</v>
      </c>
    </row>
    <row r="588" spans="1:6" x14ac:dyDescent="0.25">
      <c r="A588" s="30"/>
      <c r="B588" s="45"/>
      <c r="C588" s="45"/>
      <c r="D588" s="80" t="s">
        <v>135</v>
      </c>
      <c r="E588" s="81"/>
      <c r="F588" s="50">
        <v>1306776</v>
      </c>
    </row>
    <row r="589" spans="1:6" x14ac:dyDescent="0.25">
      <c r="A589" s="51" t="s">
        <v>257</v>
      </c>
      <c r="B589" s="45"/>
      <c r="C589" s="45"/>
      <c r="D589" s="82"/>
      <c r="E589" s="45"/>
      <c r="F589" s="51"/>
    </row>
    <row r="590" spans="1:6" x14ac:dyDescent="0.25">
      <c r="A590" s="30"/>
      <c r="B590" s="45"/>
      <c r="C590" s="45"/>
      <c r="D590" s="45"/>
      <c r="E590" s="45"/>
      <c r="F590" s="52"/>
    </row>
    <row r="592" spans="1:6" x14ac:dyDescent="0.25">
      <c r="A592" s="40" t="s">
        <v>258</v>
      </c>
      <c r="B592" s="74" t="s">
        <v>259</v>
      </c>
      <c r="C592" s="75"/>
      <c r="D592" s="75"/>
      <c r="E592" s="75"/>
      <c r="F592" s="41"/>
    </row>
    <row r="593" spans="1:6" x14ac:dyDescent="0.25">
      <c r="A593" s="53" t="s">
        <v>139</v>
      </c>
      <c r="B593" s="76"/>
      <c r="C593" s="83" t="s">
        <v>0</v>
      </c>
      <c r="D593" s="77" t="s">
        <v>2</v>
      </c>
      <c r="E593" s="76" t="s">
        <v>140</v>
      </c>
      <c r="F593" s="43" t="s">
        <v>131</v>
      </c>
    </row>
    <row r="595" spans="1:6" x14ac:dyDescent="0.25">
      <c r="A595" s="44" t="s">
        <v>260</v>
      </c>
      <c r="B595" s="45"/>
      <c r="C595" s="61">
        <v>1.05</v>
      </c>
      <c r="D595" s="45" t="s">
        <v>3</v>
      </c>
      <c r="E595" s="62">
        <v>3500</v>
      </c>
      <c r="F595" s="46">
        <v>3675</v>
      </c>
    </row>
    <row r="596" spans="1:6" x14ac:dyDescent="0.25">
      <c r="A596" s="44" t="s">
        <v>261</v>
      </c>
      <c r="B596" s="45"/>
      <c r="C596" s="61">
        <v>0.5</v>
      </c>
      <c r="D596" s="45" t="s">
        <v>29</v>
      </c>
      <c r="E596" s="62">
        <v>1000</v>
      </c>
      <c r="F596" s="46">
        <v>500</v>
      </c>
    </row>
    <row r="597" spans="1:6" x14ac:dyDescent="0.25">
      <c r="A597" s="31" t="s">
        <v>144</v>
      </c>
      <c r="B597" s="45"/>
      <c r="C597" s="45"/>
      <c r="D597" s="45"/>
      <c r="E597" s="45"/>
      <c r="F597" s="47">
        <v>4175</v>
      </c>
    </row>
    <row r="599" spans="1:6" x14ac:dyDescent="0.25">
      <c r="A599" s="53" t="s">
        <v>148</v>
      </c>
      <c r="B599" s="76"/>
      <c r="C599" s="77" t="s">
        <v>0</v>
      </c>
      <c r="D599" s="76" t="s">
        <v>2</v>
      </c>
      <c r="E599" s="76" t="s">
        <v>149</v>
      </c>
      <c r="F599" s="43" t="s">
        <v>131</v>
      </c>
    </row>
    <row r="601" spans="1:6" x14ac:dyDescent="0.25">
      <c r="A601" s="44" t="s">
        <v>262</v>
      </c>
      <c r="B601" s="45"/>
      <c r="C601" s="61" t="s">
        <v>116</v>
      </c>
      <c r="D601" s="45" t="s">
        <v>151</v>
      </c>
      <c r="E601" s="62" t="s">
        <v>116</v>
      </c>
      <c r="F601" s="46" t="s">
        <v>116</v>
      </c>
    </row>
    <row r="603" spans="1:6" x14ac:dyDescent="0.25">
      <c r="A603" s="54" t="s">
        <v>263</v>
      </c>
      <c r="B603" s="55"/>
      <c r="C603" s="63">
        <v>1</v>
      </c>
      <c r="D603" s="55" t="s">
        <v>151</v>
      </c>
      <c r="E603" s="64">
        <v>183297</v>
      </c>
      <c r="F603" s="56">
        <v>183297</v>
      </c>
    </row>
    <row r="605" spans="1:6" x14ac:dyDescent="0.25">
      <c r="A605" s="54" t="s">
        <v>225</v>
      </c>
      <c r="B605" s="55"/>
      <c r="C605" s="63">
        <v>1</v>
      </c>
      <c r="D605" s="55" t="s">
        <v>151</v>
      </c>
      <c r="E605" s="64">
        <v>56153</v>
      </c>
      <c r="F605" s="56">
        <v>56153</v>
      </c>
    </row>
    <row r="607" spans="1:6" x14ac:dyDescent="0.25">
      <c r="A607" s="54" t="s">
        <v>154</v>
      </c>
      <c r="B607" s="55"/>
      <c r="C607" s="63">
        <v>3</v>
      </c>
      <c r="D607" s="55" t="s">
        <v>151</v>
      </c>
      <c r="E607" s="64">
        <v>37951</v>
      </c>
      <c r="F607" s="56">
        <v>113853</v>
      </c>
    </row>
    <row r="609" spans="1:6" x14ac:dyDescent="0.25">
      <c r="A609" s="57"/>
      <c r="B609" s="55"/>
      <c r="C609" s="55"/>
      <c r="D609" s="55"/>
      <c r="E609" s="55" t="s">
        <v>155</v>
      </c>
      <c r="F609" s="56">
        <v>353303</v>
      </c>
    </row>
    <row r="610" spans="1:6" x14ac:dyDescent="0.25">
      <c r="A610" s="30" t="s">
        <v>108</v>
      </c>
      <c r="B610" s="84">
        <v>100.90817</v>
      </c>
      <c r="C610" s="45" t="s">
        <v>156</v>
      </c>
      <c r="D610" s="45"/>
      <c r="E610" s="45"/>
      <c r="F610" s="46">
        <v>3501</v>
      </c>
    </row>
    <row r="612" spans="1:6" x14ac:dyDescent="0.25">
      <c r="A612" s="31" t="s">
        <v>157</v>
      </c>
      <c r="B612" s="45"/>
      <c r="C612" s="45"/>
      <c r="D612" s="45"/>
      <c r="E612" s="45"/>
      <c r="F612" s="47">
        <v>3501</v>
      </c>
    </row>
    <row r="614" spans="1:6" x14ac:dyDescent="0.25">
      <c r="A614" s="58" t="s">
        <v>158</v>
      </c>
      <c r="B614" s="76"/>
      <c r="C614" s="83" t="s">
        <v>0</v>
      </c>
      <c r="D614" s="77" t="s">
        <v>2</v>
      </c>
      <c r="E614" s="76" t="s">
        <v>140</v>
      </c>
      <c r="F614" s="43" t="s">
        <v>131</v>
      </c>
    </row>
    <row r="616" spans="1:6" x14ac:dyDescent="0.25">
      <c r="A616" s="44" t="s">
        <v>159</v>
      </c>
      <c r="B616" s="45"/>
      <c r="C616" s="61">
        <v>0.05</v>
      </c>
      <c r="D616" s="45" t="s">
        <v>160</v>
      </c>
      <c r="E616" s="62">
        <v>3501</v>
      </c>
      <c r="F616" s="46">
        <v>175</v>
      </c>
    </row>
    <row r="618" spans="1:6" x14ac:dyDescent="0.25">
      <c r="A618" s="31" t="s">
        <v>161</v>
      </c>
      <c r="B618" s="45"/>
      <c r="C618" s="45"/>
      <c r="D618" s="45"/>
      <c r="E618" s="45"/>
      <c r="F618" s="47">
        <v>175</v>
      </c>
    </row>
    <row r="620" spans="1:6" x14ac:dyDescent="0.25">
      <c r="A620" s="42" t="s">
        <v>129</v>
      </c>
      <c r="B620" s="76"/>
      <c r="C620" s="77" t="s">
        <v>0</v>
      </c>
      <c r="D620" s="76" t="s">
        <v>2</v>
      </c>
      <c r="E620" s="76" t="s">
        <v>130</v>
      </c>
      <c r="F620" s="43" t="s">
        <v>131</v>
      </c>
    </row>
    <row r="622" spans="1:6" x14ac:dyDescent="0.25">
      <c r="A622" s="44" t="s">
        <v>264</v>
      </c>
      <c r="B622" s="45"/>
      <c r="C622" s="61" t="s">
        <v>116</v>
      </c>
      <c r="D622" s="45" t="s">
        <v>25</v>
      </c>
      <c r="E622" s="62" t="s">
        <v>116</v>
      </c>
      <c r="F622" s="46" t="s">
        <v>116</v>
      </c>
    </row>
    <row r="624" spans="1:6" x14ac:dyDescent="0.25">
      <c r="A624" s="54" t="s">
        <v>265</v>
      </c>
      <c r="B624" s="55"/>
      <c r="C624" s="63">
        <v>5.1900000000000002E-3</v>
      </c>
      <c r="D624" s="55" t="s">
        <v>113</v>
      </c>
      <c r="E624" s="64">
        <v>181247</v>
      </c>
      <c r="F624" s="56">
        <v>941</v>
      </c>
    </row>
    <row r="625" spans="1:6" x14ac:dyDescent="0.25">
      <c r="A625" s="54" t="s">
        <v>266</v>
      </c>
      <c r="B625" s="55"/>
      <c r="C625" s="63">
        <v>1</v>
      </c>
      <c r="D625" s="55" t="s">
        <v>3</v>
      </c>
      <c r="E625" s="64">
        <v>1588</v>
      </c>
      <c r="F625" s="56">
        <v>1588</v>
      </c>
    </row>
    <row r="626" spans="1:6" x14ac:dyDescent="0.25">
      <c r="A626" s="54" t="s">
        <v>267</v>
      </c>
      <c r="B626" s="55"/>
      <c r="C626" s="63">
        <v>5.1799999999999997E-3</v>
      </c>
      <c r="D626" s="55" t="s">
        <v>167</v>
      </c>
      <c r="E626" s="64">
        <v>67000</v>
      </c>
      <c r="F626" s="56">
        <v>347</v>
      </c>
    </row>
    <row r="627" spans="1:6" x14ac:dyDescent="0.25">
      <c r="A627" s="54" t="s">
        <v>268</v>
      </c>
      <c r="B627" s="55"/>
      <c r="C627" s="63">
        <v>4.0000000000000003E-5</v>
      </c>
      <c r="D627" s="55" t="s">
        <v>110</v>
      </c>
      <c r="E627" s="64">
        <v>350000</v>
      </c>
      <c r="F627" s="56">
        <v>14</v>
      </c>
    </row>
    <row r="628" spans="1:6" x14ac:dyDescent="0.25">
      <c r="A628" s="54" t="s">
        <v>269</v>
      </c>
      <c r="B628" s="55"/>
      <c r="C628" s="63">
        <v>4.0000000000000003E-5</v>
      </c>
      <c r="D628" s="55" t="s">
        <v>110</v>
      </c>
      <c r="E628" s="64">
        <v>350000</v>
      </c>
      <c r="F628" s="56">
        <v>14</v>
      </c>
    </row>
    <row r="629" spans="1:6" x14ac:dyDescent="0.25">
      <c r="A629" s="54" t="s">
        <v>270</v>
      </c>
      <c r="B629" s="55"/>
      <c r="C629" s="63">
        <v>6.9999999999999994E-5</v>
      </c>
      <c r="D629" s="55" t="s">
        <v>249</v>
      </c>
      <c r="E629" s="64">
        <v>100000</v>
      </c>
      <c r="F629" s="56">
        <v>7</v>
      </c>
    </row>
    <row r="631" spans="1:6" x14ac:dyDescent="0.25">
      <c r="A631" s="59" t="s">
        <v>176</v>
      </c>
      <c r="B631" s="85"/>
      <c r="C631" s="76"/>
      <c r="D631" s="83" t="s">
        <v>177</v>
      </c>
      <c r="E631" s="85"/>
      <c r="F631" s="60"/>
    </row>
    <row r="632" spans="1:6" x14ac:dyDescent="0.25">
      <c r="A632" s="19"/>
      <c r="B632" s="65"/>
      <c r="C632" s="65"/>
      <c r="D632" s="66"/>
      <c r="E632" s="65"/>
      <c r="F632" s="20"/>
    </row>
    <row r="633" spans="1:6" x14ac:dyDescent="0.25">
      <c r="A633" s="22" t="s">
        <v>116</v>
      </c>
      <c r="B633" s="67"/>
      <c r="C633" s="65"/>
      <c r="D633" s="67" t="s">
        <v>117</v>
      </c>
      <c r="E633" s="68" t="s">
        <v>116</v>
      </c>
      <c r="F633" s="24"/>
    </row>
    <row r="634" spans="1:6" x14ac:dyDescent="0.25">
      <c r="A634" s="25" t="s">
        <v>116</v>
      </c>
      <c r="B634" s="65"/>
      <c r="C634" s="65"/>
      <c r="D634" s="67" t="s">
        <v>118</v>
      </c>
      <c r="E634" s="69" t="s">
        <v>116</v>
      </c>
      <c r="F634" s="24"/>
    </row>
    <row r="635" spans="1:6" x14ac:dyDescent="0.25">
      <c r="A635" s="23" t="s">
        <v>116</v>
      </c>
      <c r="B635" s="65"/>
      <c r="C635" s="65"/>
      <c r="D635" s="67" t="s">
        <v>119</v>
      </c>
      <c r="E635" s="67" t="s">
        <v>116</v>
      </c>
      <c r="F635" s="24"/>
    </row>
    <row r="636" spans="1:6" x14ac:dyDescent="0.25">
      <c r="A636" s="23" t="s">
        <v>116</v>
      </c>
      <c r="B636" s="67"/>
      <c r="C636" s="65"/>
      <c r="D636" s="67" t="s">
        <v>120</v>
      </c>
      <c r="E636" s="69">
        <v>7</v>
      </c>
      <c r="F636" s="24"/>
    </row>
    <row r="637" spans="1:6" x14ac:dyDescent="0.25">
      <c r="A637" s="23" t="s">
        <v>116</v>
      </c>
      <c r="B637" s="67"/>
      <c r="C637" s="65"/>
      <c r="D637" s="70"/>
      <c r="E637" s="66"/>
      <c r="F637" s="24"/>
    </row>
    <row r="638" spans="1:6" x14ac:dyDescent="0.25">
      <c r="A638" s="25"/>
      <c r="B638" s="65"/>
      <c r="C638" s="65"/>
      <c r="D638" s="71"/>
      <c r="E638" s="65"/>
      <c r="F638" s="26"/>
    </row>
    <row r="639" spans="1:6" x14ac:dyDescent="0.25">
      <c r="A639" s="27"/>
      <c r="B639" s="70"/>
      <c r="C639" s="70"/>
      <c r="D639" s="65"/>
      <c r="E639" s="65"/>
      <c r="F639" s="26"/>
    </row>
    <row r="640" spans="1:6" x14ac:dyDescent="0.25">
      <c r="A640" s="28" t="s">
        <v>121</v>
      </c>
      <c r="B640" s="65"/>
      <c r="C640" s="65"/>
      <c r="D640" s="65"/>
      <c r="E640" s="65"/>
      <c r="F640" s="24"/>
    </row>
    <row r="641" spans="1:6" x14ac:dyDescent="0.25">
      <c r="A641" s="29" t="s">
        <v>116</v>
      </c>
      <c r="B641" s="67"/>
      <c r="C641" s="67"/>
      <c r="D641" s="65"/>
      <c r="E641" s="65"/>
      <c r="F641" s="24"/>
    </row>
    <row r="642" spans="1:6" x14ac:dyDescent="0.25">
      <c r="A642" s="29" t="s">
        <v>116</v>
      </c>
      <c r="B642" s="67"/>
      <c r="C642" s="67"/>
      <c r="D642" s="65"/>
      <c r="E642" s="65"/>
      <c r="F642" s="24"/>
    </row>
    <row r="643" spans="1:6" x14ac:dyDescent="0.25">
      <c r="A643" s="30" t="s">
        <v>116</v>
      </c>
      <c r="B643" s="45"/>
      <c r="C643" s="45"/>
      <c r="F643" s="32"/>
    </row>
    <row r="644" spans="1:6" x14ac:dyDescent="0.25">
      <c r="A644" s="38" t="s">
        <v>126</v>
      </c>
      <c r="B644" s="73"/>
      <c r="C644" s="73"/>
      <c r="D644" s="73"/>
      <c r="E644" s="73"/>
      <c r="F644" s="39"/>
    </row>
    <row r="646" spans="1:6" x14ac:dyDescent="0.25">
      <c r="A646" s="54" t="s">
        <v>271</v>
      </c>
      <c r="B646" s="55"/>
      <c r="C646" s="63">
        <v>1.04E-2</v>
      </c>
      <c r="D646" s="55" t="s">
        <v>110</v>
      </c>
      <c r="E646" s="64">
        <v>20000</v>
      </c>
      <c r="F646" s="56">
        <v>208</v>
      </c>
    </row>
    <row r="647" spans="1:6" x14ac:dyDescent="0.25">
      <c r="A647" s="54" t="s">
        <v>272</v>
      </c>
    </row>
    <row r="649" spans="1:6" x14ac:dyDescent="0.25">
      <c r="A649" s="57"/>
      <c r="B649" s="55"/>
      <c r="C649" s="55"/>
      <c r="D649" s="55"/>
      <c r="E649" s="55" t="s">
        <v>155</v>
      </c>
      <c r="F649" s="56">
        <v>3119</v>
      </c>
    </row>
    <row r="650" spans="1:6" x14ac:dyDescent="0.25">
      <c r="A650" s="30" t="s">
        <v>108</v>
      </c>
      <c r="B650" s="84">
        <v>1</v>
      </c>
      <c r="C650" s="45" t="s">
        <v>189</v>
      </c>
      <c r="D650" s="45"/>
      <c r="E650" s="45"/>
      <c r="F650" s="46">
        <v>3119</v>
      </c>
    </row>
    <row r="652" spans="1:6" x14ac:dyDescent="0.25">
      <c r="A652" s="31" t="s">
        <v>133</v>
      </c>
      <c r="B652" s="45"/>
      <c r="C652" s="45"/>
      <c r="D652" s="45"/>
      <c r="E652" s="45"/>
      <c r="F652" s="47">
        <v>3119</v>
      </c>
    </row>
    <row r="654" spans="1:6" x14ac:dyDescent="0.25">
      <c r="A654" s="53" t="s">
        <v>194</v>
      </c>
      <c r="B654" s="76"/>
      <c r="C654" s="83" t="s">
        <v>0</v>
      </c>
      <c r="D654" s="77" t="s">
        <v>2</v>
      </c>
      <c r="E654" s="76" t="s">
        <v>140</v>
      </c>
      <c r="F654" s="43" t="s">
        <v>131</v>
      </c>
    </row>
    <row r="656" spans="1:6" x14ac:dyDescent="0.25">
      <c r="A656" s="44" t="s">
        <v>273</v>
      </c>
      <c r="B656" s="45"/>
      <c r="C656" s="61">
        <v>0.16667000000000001</v>
      </c>
      <c r="D656" s="45" t="s">
        <v>25</v>
      </c>
      <c r="E656" s="62">
        <v>7500</v>
      </c>
      <c r="F656" s="46">
        <v>1250</v>
      </c>
    </row>
    <row r="658" spans="1:6" x14ac:dyDescent="0.25">
      <c r="A658" s="44" t="s">
        <v>274</v>
      </c>
      <c r="B658" s="45"/>
      <c r="C658" s="61">
        <v>1</v>
      </c>
      <c r="D658" s="45" t="s">
        <v>25</v>
      </c>
      <c r="E658" s="62">
        <v>1000</v>
      </c>
      <c r="F658" s="46">
        <v>1000</v>
      </c>
    </row>
    <row r="659" spans="1:6" x14ac:dyDescent="0.25">
      <c r="A659" s="44" t="s">
        <v>275</v>
      </c>
    </row>
    <row r="660" spans="1:6" x14ac:dyDescent="0.25">
      <c r="A660" s="44" t="s">
        <v>276</v>
      </c>
      <c r="B660" s="45"/>
      <c r="C660" s="61">
        <v>0.1</v>
      </c>
      <c r="D660" s="45" t="s">
        <v>249</v>
      </c>
      <c r="E660" s="62">
        <v>500</v>
      </c>
      <c r="F660" s="46">
        <v>50</v>
      </c>
    </row>
    <row r="661" spans="1:6" x14ac:dyDescent="0.25">
      <c r="A661" s="31" t="s">
        <v>198</v>
      </c>
      <c r="B661" s="45"/>
      <c r="C661" s="45"/>
      <c r="D661" s="45"/>
      <c r="E661" s="45"/>
      <c r="F661" s="47">
        <v>2300</v>
      </c>
    </row>
    <row r="663" spans="1:6" x14ac:dyDescent="0.25">
      <c r="A663" s="48"/>
      <c r="B663" s="45" t="s">
        <v>134</v>
      </c>
      <c r="C663" s="45"/>
      <c r="D663" s="78"/>
      <c r="E663" s="79" t="s">
        <v>116</v>
      </c>
      <c r="F663" s="49">
        <v>13270</v>
      </c>
    </row>
    <row r="665" spans="1:6" x14ac:dyDescent="0.25">
      <c r="A665" s="30"/>
      <c r="B665" s="45"/>
      <c r="C665" s="45"/>
      <c r="D665" s="80" t="s">
        <v>135</v>
      </c>
      <c r="E665" s="81"/>
      <c r="F665" s="50">
        <v>13270</v>
      </c>
    </row>
    <row r="666" spans="1:6" x14ac:dyDescent="0.25">
      <c r="A666" s="51" t="s">
        <v>277</v>
      </c>
      <c r="B666" s="45"/>
      <c r="C666" s="45"/>
      <c r="D666" s="82"/>
      <c r="E666" s="45"/>
      <c r="F666" s="51"/>
    </row>
    <row r="667" spans="1:6" x14ac:dyDescent="0.25">
      <c r="A667" s="30"/>
      <c r="B667" s="45"/>
      <c r="C667" s="45"/>
      <c r="D667" s="45"/>
      <c r="E667" s="45"/>
      <c r="F667" s="52"/>
    </row>
    <row r="669" spans="1:6" x14ac:dyDescent="0.25">
      <c r="A669" s="40" t="s">
        <v>278</v>
      </c>
      <c r="B669" s="74" t="s">
        <v>279</v>
      </c>
      <c r="C669" s="75"/>
      <c r="D669" s="75"/>
      <c r="E669" s="75"/>
      <c r="F669" s="41"/>
    </row>
    <row r="670" spans="1:6" x14ac:dyDescent="0.25">
      <c r="A670" s="53" t="s">
        <v>139</v>
      </c>
      <c r="B670" s="76"/>
      <c r="C670" s="83" t="s">
        <v>0</v>
      </c>
      <c r="D670" s="77" t="s">
        <v>2</v>
      </c>
      <c r="E670" s="76" t="s">
        <v>140</v>
      </c>
      <c r="F670" s="43" t="s">
        <v>131</v>
      </c>
    </row>
    <row r="672" spans="1:6" x14ac:dyDescent="0.25">
      <c r="A672" s="44" t="s">
        <v>280</v>
      </c>
      <c r="B672" s="45"/>
      <c r="C672" s="61">
        <v>1.05</v>
      </c>
      <c r="D672" s="45" t="s">
        <v>25</v>
      </c>
      <c r="E672" s="62">
        <v>17900</v>
      </c>
      <c r="F672" s="46">
        <v>18795</v>
      </c>
    </row>
    <row r="673" spans="1:6" x14ac:dyDescent="0.25">
      <c r="A673" s="44" t="s">
        <v>261</v>
      </c>
      <c r="B673" s="45"/>
      <c r="C673" s="61">
        <v>1</v>
      </c>
      <c r="D673" s="45" t="s">
        <v>29</v>
      </c>
      <c r="E673" s="62">
        <v>1000</v>
      </c>
      <c r="F673" s="46">
        <v>1000</v>
      </c>
    </row>
    <row r="674" spans="1:6" x14ac:dyDescent="0.25">
      <c r="A674" s="31" t="s">
        <v>144</v>
      </c>
      <c r="B674" s="45"/>
      <c r="C674" s="45"/>
      <c r="D674" s="45"/>
      <c r="E674" s="45"/>
      <c r="F674" s="47">
        <v>19795</v>
      </c>
    </row>
    <row r="676" spans="1:6" x14ac:dyDescent="0.25">
      <c r="A676" s="53" t="s">
        <v>148</v>
      </c>
      <c r="B676" s="76"/>
      <c r="C676" s="77" t="s">
        <v>0</v>
      </c>
      <c r="D676" s="76" t="s">
        <v>2</v>
      </c>
      <c r="E676" s="76" t="s">
        <v>149</v>
      </c>
      <c r="F676" s="43" t="s">
        <v>131</v>
      </c>
    </row>
    <row r="678" spans="1:6" x14ac:dyDescent="0.25">
      <c r="A678" s="44" t="s">
        <v>262</v>
      </c>
      <c r="B678" s="45"/>
      <c r="C678" s="61" t="s">
        <v>116</v>
      </c>
      <c r="D678" s="45" t="s">
        <v>151</v>
      </c>
      <c r="E678" s="62" t="s">
        <v>116</v>
      </c>
      <c r="F678" s="46" t="s">
        <v>116</v>
      </c>
    </row>
    <row r="680" spans="1:6" x14ac:dyDescent="0.25">
      <c r="A680" s="54" t="s">
        <v>263</v>
      </c>
      <c r="B680" s="55"/>
      <c r="C680" s="63">
        <v>1</v>
      </c>
      <c r="D680" s="55" t="s">
        <v>151</v>
      </c>
      <c r="E680" s="64">
        <v>183297</v>
      </c>
      <c r="F680" s="56">
        <v>183297</v>
      </c>
    </row>
    <row r="682" spans="1:6" x14ac:dyDescent="0.25">
      <c r="A682" s="54" t="s">
        <v>225</v>
      </c>
      <c r="B682" s="55"/>
      <c r="C682" s="63">
        <v>1</v>
      </c>
      <c r="D682" s="55" t="s">
        <v>151</v>
      </c>
      <c r="E682" s="64">
        <v>56153</v>
      </c>
      <c r="F682" s="56">
        <v>56153</v>
      </c>
    </row>
    <row r="684" spans="1:6" x14ac:dyDescent="0.25">
      <c r="A684" s="54" t="s">
        <v>154</v>
      </c>
      <c r="B684" s="55"/>
      <c r="C684" s="63">
        <v>3</v>
      </c>
      <c r="D684" s="55" t="s">
        <v>151</v>
      </c>
      <c r="E684" s="64">
        <v>37951</v>
      </c>
      <c r="F684" s="56">
        <v>113853</v>
      </c>
    </row>
    <row r="686" spans="1:6" x14ac:dyDescent="0.25">
      <c r="A686" s="57"/>
      <c r="B686" s="55"/>
      <c r="C686" s="55"/>
      <c r="D686" s="55"/>
      <c r="E686" s="55" t="s">
        <v>155</v>
      </c>
      <c r="F686" s="56">
        <v>353303</v>
      </c>
    </row>
    <row r="687" spans="1:6" x14ac:dyDescent="0.25">
      <c r="A687" s="30" t="s">
        <v>108</v>
      </c>
      <c r="B687" s="84">
        <v>78.492940000000004</v>
      </c>
      <c r="C687" s="45" t="s">
        <v>156</v>
      </c>
      <c r="D687" s="45"/>
      <c r="E687" s="45"/>
      <c r="F687" s="46">
        <v>4501</v>
      </c>
    </row>
    <row r="689" spans="1:6" x14ac:dyDescent="0.25">
      <c r="A689" s="31" t="s">
        <v>157</v>
      </c>
      <c r="B689" s="45"/>
      <c r="C689" s="45"/>
      <c r="D689" s="45"/>
      <c r="E689" s="45"/>
      <c r="F689" s="47">
        <v>4501</v>
      </c>
    </row>
    <row r="691" spans="1:6" x14ac:dyDescent="0.25">
      <c r="A691" s="58" t="s">
        <v>158</v>
      </c>
      <c r="B691" s="76"/>
      <c r="C691" s="83" t="s">
        <v>0</v>
      </c>
      <c r="D691" s="77" t="s">
        <v>2</v>
      </c>
      <c r="E691" s="76" t="s">
        <v>140</v>
      </c>
      <c r="F691" s="43" t="s">
        <v>131</v>
      </c>
    </row>
    <row r="693" spans="1:6" x14ac:dyDescent="0.25">
      <c r="A693" s="44" t="s">
        <v>159</v>
      </c>
      <c r="B693" s="45"/>
      <c r="C693" s="61">
        <v>0.05</v>
      </c>
      <c r="D693" s="45" t="s">
        <v>160</v>
      </c>
      <c r="E693" s="62">
        <v>4501</v>
      </c>
      <c r="F693" s="46">
        <v>225</v>
      </c>
    </row>
    <row r="695" spans="1:6" x14ac:dyDescent="0.25">
      <c r="A695" s="31" t="s">
        <v>161</v>
      </c>
      <c r="B695" s="45"/>
      <c r="C695" s="45"/>
      <c r="D695" s="45"/>
      <c r="E695" s="45"/>
      <c r="F695" s="47">
        <v>225</v>
      </c>
    </row>
    <row r="697" spans="1:6" x14ac:dyDescent="0.25">
      <c r="A697" s="42" t="s">
        <v>129</v>
      </c>
      <c r="B697" s="76"/>
      <c r="C697" s="77" t="s">
        <v>0</v>
      </c>
      <c r="D697" s="76" t="s">
        <v>2</v>
      </c>
      <c r="E697" s="76" t="s">
        <v>130</v>
      </c>
      <c r="F697" s="43" t="s">
        <v>131</v>
      </c>
    </row>
    <row r="699" spans="1:6" x14ac:dyDescent="0.25">
      <c r="A699" s="44" t="s">
        <v>264</v>
      </c>
      <c r="B699" s="45"/>
      <c r="C699" s="61" t="s">
        <v>116</v>
      </c>
      <c r="D699" s="45" t="s">
        <v>25</v>
      </c>
      <c r="E699" s="62" t="s">
        <v>116</v>
      </c>
      <c r="F699" s="46" t="s">
        <v>116</v>
      </c>
    </row>
    <row r="701" spans="1:6" x14ac:dyDescent="0.25">
      <c r="A701" s="54" t="s">
        <v>265</v>
      </c>
      <c r="B701" s="55"/>
      <c r="C701" s="63">
        <v>5.1900000000000002E-3</v>
      </c>
      <c r="D701" s="55" t="s">
        <v>113</v>
      </c>
      <c r="E701" s="64">
        <v>181247</v>
      </c>
      <c r="F701" s="56">
        <v>941</v>
      </c>
    </row>
    <row r="702" spans="1:6" x14ac:dyDescent="0.25">
      <c r="A702" s="54" t="s">
        <v>266</v>
      </c>
      <c r="B702" s="55"/>
      <c r="C702" s="63">
        <v>1</v>
      </c>
      <c r="D702" s="55" t="s">
        <v>3</v>
      </c>
      <c r="E702" s="64">
        <v>1588</v>
      </c>
      <c r="F702" s="56">
        <v>1588</v>
      </c>
    </row>
    <row r="703" spans="1:6" x14ac:dyDescent="0.25">
      <c r="A703" s="54" t="s">
        <v>267</v>
      </c>
      <c r="B703" s="55"/>
      <c r="C703" s="63">
        <v>5.1799999999999997E-3</v>
      </c>
      <c r="D703" s="55" t="s">
        <v>167</v>
      </c>
      <c r="E703" s="64">
        <v>67000</v>
      </c>
      <c r="F703" s="56">
        <v>347</v>
      </c>
    </row>
    <row r="704" spans="1:6" x14ac:dyDescent="0.25">
      <c r="A704" s="54" t="s">
        <v>268</v>
      </c>
      <c r="B704" s="55"/>
      <c r="C704" s="63">
        <v>4.0000000000000003E-5</v>
      </c>
      <c r="D704" s="55" t="s">
        <v>110</v>
      </c>
      <c r="E704" s="64">
        <v>350000</v>
      </c>
      <c r="F704" s="56">
        <v>14</v>
      </c>
    </row>
    <row r="705" spans="1:6" x14ac:dyDescent="0.25">
      <c r="A705" s="54" t="s">
        <v>269</v>
      </c>
      <c r="B705" s="55"/>
      <c r="C705" s="63">
        <v>4.0000000000000003E-5</v>
      </c>
      <c r="D705" s="55" t="s">
        <v>110</v>
      </c>
      <c r="E705" s="64">
        <v>350000</v>
      </c>
      <c r="F705" s="56">
        <v>14</v>
      </c>
    </row>
    <row r="706" spans="1:6" x14ac:dyDescent="0.25">
      <c r="A706" s="54" t="s">
        <v>270</v>
      </c>
      <c r="B706" s="55"/>
      <c r="C706" s="63">
        <v>6.9999999999999994E-5</v>
      </c>
      <c r="D706" s="55" t="s">
        <v>249</v>
      </c>
      <c r="E706" s="64">
        <v>100000</v>
      </c>
      <c r="F706" s="56">
        <v>7</v>
      </c>
    </row>
    <row r="707" spans="1:6" x14ac:dyDescent="0.25">
      <c r="A707" s="54" t="s">
        <v>271</v>
      </c>
      <c r="B707" s="55"/>
      <c r="C707" s="63">
        <v>1.04E-2</v>
      </c>
      <c r="D707" s="55" t="s">
        <v>110</v>
      </c>
      <c r="E707" s="64">
        <v>20000</v>
      </c>
      <c r="F707" s="56">
        <v>208</v>
      </c>
    </row>
    <row r="708" spans="1:6" x14ac:dyDescent="0.25">
      <c r="A708" s="54" t="s">
        <v>272</v>
      </c>
    </row>
    <row r="709" spans="1:6" x14ac:dyDescent="0.25">
      <c r="A709" s="57"/>
      <c r="B709" s="55"/>
      <c r="C709" s="55"/>
      <c r="D709" s="55"/>
      <c r="E709" s="55" t="s">
        <v>155</v>
      </c>
      <c r="F709" s="56">
        <v>3119</v>
      </c>
    </row>
    <row r="710" spans="1:6" x14ac:dyDescent="0.25">
      <c r="A710" s="30" t="s">
        <v>108</v>
      </c>
      <c r="B710" s="84">
        <v>1</v>
      </c>
      <c r="C710" s="45" t="s">
        <v>189</v>
      </c>
      <c r="D710" s="45"/>
      <c r="E710" s="45"/>
      <c r="F710" s="46">
        <v>3119</v>
      </c>
    </row>
    <row r="712" spans="1:6" x14ac:dyDescent="0.25">
      <c r="A712" s="31" t="s">
        <v>133</v>
      </c>
      <c r="B712" s="45"/>
      <c r="C712" s="45"/>
      <c r="D712" s="45"/>
      <c r="E712" s="45"/>
      <c r="F712" s="47">
        <v>3119</v>
      </c>
    </row>
    <row r="714" spans="1:6" x14ac:dyDescent="0.25">
      <c r="A714" s="53" t="s">
        <v>194</v>
      </c>
      <c r="B714" s="76"/>
      <c r="C714" s="83" t="s">
        <v>0</v>
      </c>
      <c r="D714" s="77" t="s">
        <v>2</v>
      </c>
      <c r="E714" s="76" t="s">
        <v>140</v>
      </c>
      <c r="F714" s="43" t="s">
        <v>131</v>
      </c>
    </row>
    <row r="716" spans="1:6" x14ac:dyDescent="0.25">
      <c r="A716" s="44" t="s">
        <v>273</v>
      </c>
      <c r="B716" s="45"/>
      <c r="C716" s="61">
        <v>0.33333000000000002</v>
      </c>
      <c r="D716" s="45" t="s">
        <v>25</v>
      </c>
      <c r="E716" s="62">
        <v>7500</v>
      </c>
      <c r="F716" s="46">
        <v>2500</v>
      </c>
    </row>
    <row r="718" spans="1:6" x14ac:dyDescent="0.25">
      <c r="A718" s="44" t="s">
        <v>274</v>
      </c>
      <c r="B718" s="45"/>
      <c r="C718" s="61">
        <v>1</v>
      </c>
      <c r="D718" s="45" t="s">
        <v>25</v>
      </c>
      <c r="E718" s="62">
        <v>1000</v>
      </c>
      <c r="F718" s="46">
        <v>1000</v>
      </c>
    </row>
    <row r="719" spans="1:6" x14ac:dyDescent="0.25">
      <c r="A719" s="44" t="s">
        <v>275</v>
      </c>
    </row>
    <row r="720" spans="1:6" x14ac:dyDescent="0.25">
      <c r="A720" s="44" t="s">
        <v>276</v>
      </c>
      <c r="B720" s="45"/>
      <c r="C720" s="61">
        <v>1</v>
      </c>
      <c r="D720" s="45" t="s">
        <v>249</v>
      </c>
      <c r="E720" s="62">
        <v>500</v>
      </c>
      <c r="F720" s="46">
        <v>500</v>
      </c>
    </row>
    <row r="721" spans="1:6" x14ac:dyDescent="0.25">
      <c r="A721" s="31" t="s">
        <v>198</v>
      </c>
      <c r="B721" s="45"/>
      <c r="C721" s="45"/>
      <c r="D721" s="45"/>
      <c r="E721" s="45"/>
      <c r="F721" s="47">
        <v>4000</v>
      </c>
    </row>
    <row r="723" spans="1:6" x14ac:dyDescent="0.25">
      <c r="A723" s="48"/>
      <c r="B723" s="45" t="s">
        <v>134</v>
      </c>
      <c r="C723" s="45"/>
      <c r="D723" s="78"/>
      <c r="E723" s="79" t="s">
        <v>116</v>
      </c>
      <c r="F723" s="49">
        <v>31640</v>
      </c>
    </row>
    <row r="725" spans="1:6" x14ac:dyDescent="0.25">
      <c r="A725" s="30"/>
      <c r="B725" s="45"/>
      <c r="C725" s="45"/>
      <c r="D725" s="80" t="s">
        <v>135</v>
      </c>
      <c r="E725" s="81"/>
      <c r="F725" s="50">
        <v>31640</v>
      </c>
    </row>
    <row r="726" spans="1:6" x14ac:dyDescent="0.25">
      <c r="A726" s="51" t="s">
        <v>281</v>
      </c>
      <c r="B726" s="45"/>
      <c r="C726" s="45"/>
      <c r="D726" s="82"/>
      <c r="E726" s="45"/>
      <c r="F726" s="51"/>
    </row>
    <row r="727" spans="1:6" x14ac:dyDescent="0.25">
      <c r="A727" s="30"/>
      <c r="B727" s="45"/>
      <c r="C727" s="45"/>
      <c r="D727" s="45"/>
      <c r="E727" s="45"/>
      <c r="F727" s="52"/>
    </row>
    <row r="729" spans="1:6" x14ac:dyDescent="0.25">
      <c r="A729" s="40" t="s">
        <v>282</v>
      </c>
      <c r="B729" s="74" t="s">
        <v>283</v>
      </c>
      <c r="C729" s="75"/>
      <c r="D729" s="75"/>
      <c r="E729" s="75"/>
      <c r="F729" s="41"/>
    </row>
    <row r="730" spans="1:6" x14ac:dyDescent="0.25">
      <c r="A730" s="53" t="s">
        <v>139</v>
      </c>
      <c r="B730" s="76"/>
      <c r="C730" s="83" t="s">
        <v>0</v>
      </c>
      <c r="D730" s="77" t="s">
        <v>2</v>
      </c>
      <c r="E730" s="76" t="s">
        <v>140</v>
      </c>
      <c r="F730" s="43" t="s">
        <v>131</v>
      </c>
    </row>
    <row r="732" spans="1:6" x14ac:dyDescent="0.25">
      <c r="A732" s="44" t="s">
        <v>284</v>
      </c>
      <c r="B732" s="45"/>
      <c r="C732" s="61">
        <v>1.05</v>
      </c>
      <c r="D732" s="45" t="s">
        <v>3</v>
      </c>
      <c r="E732" s="62">
        <v>27200</v>
      </c>
      <c r="F732" s="46">
        <v>28560</v>
      </c>
    </row>
    <row r="733" spans="1:6" x14ac:dyDescent="0.25">
      <c r="A733" s="59" t="s">
        <v>176</v>
      </c>
      <c r="B733" s="85"/>
      <c r="C733" s="76"/>
      <c r="D733" s="83" t="s">
        <v>177</v>
      </c>
      <c r="E733" s="85"/>
      <c r="F733" s="60"/>
    </row>
    <row r="734" spans="1:6" x14ac:dyDescent="0.25">
      <c r="A734" s="19"/>
      <c r="B734" s="65"/>
      <c r="C734" s="65"/>
      <c r="D734" s="66"/>
      <c r="E734" s="65"/>
      <c r="F734" s="20"/>
    </row>
    <row r="735" spans="1:6" x14ac:dyDescent="0.25">
      <c r="A735" s="22" t="s">
        <v>116</v>
      </c>
      <c r="B735" s="67"/>
      <c r="C735" s="65"/>
      <c r="D735" s="67" t="s">
        <v>117</v>
      </c>
      <c r="E735" s="68" t="s">
        <v>116</v>
      </c>
      <c r="F735" s="24"/>
    </row>
    <row r="736" spans="1:6" x14ac:dyDescent="0.25">
      <c r="A736" s="25" t="s">
        <v>116</v>
      </c>
      <c r="B736" s="65"/>
      <c r="C736" s="65"/>
      <c r="D736" s="67" t="s">
        <v>118</v>
      </c>
      <c r="E736" s="69" t="s">
        <v>116</v>
      </c>
      <c r="F736" s="24"/>
    </row>
    <row r="737" spans="1:6" x14ac:dyDescent="0.25">
      <c r="A737" s="23" t="s">
        <v>116</v>
      </c>
      <c r="B737" s="65"/>
      <c r="C737" s="65"/>
      <c r="D737" s="67" t="s">
        <v>119</v>
      </c>
      <c r="E737" s="67" t="s">
        <v>116</v>
      </c>
      <c r="F737" s="24"/>
    </row>
    <row r="738" spans="1:6" x14ac:dyDescent="0.25">
      <c r="A738" s="23" t="s">
        <v>116</v>
      </c>
      <c r="B738" s="67"/>
      <c r="C738" s="65"/>
      <c r="D738" s="67" t="s">
        <v>120</v>
      </c>
      <c r="E738" s="69">
        <v>8</v>
      </c>
      <c r="F738" s="24"/>
    </row>
    <row r="739" spans="1:6" x14ac:dyDescent="0.25">
      <c r="A739" s="23" t="s">
        <v>116</v>
      </c>
      <c r="B739" s="67"/>
      <c r="C739" s="65"/>
      <c r="D739" s="70"/>
      <c r="E739" s="66"/>
      <c r="F739" s="24"/>
    </row>
    <row r="740" spans="1:6" x14ac:dyDescent="0.25">
      <c r="A740" s="25"/>
      <c r="B740" s="65"/>
      <c r="C740" s="65"/>
      <c r="D740" s="71"/>
      <c r="E740" s="65"/>
      <c r="F740" s="26"/>
    </row>
    <row r="741" spans="1:6" x14ac:dyDescent="0.25">
      <c r="A741" s="27"/>
      <c r="B741" s="70"/>
      <c r="C741" s="70"/>
      <c r="D741" s="65"/>
      <c r="E741" s="65"/>
      <c r="F741" s="26"/>
    </row>
    <row r="742" spans="1:6" x14ac:dyDescent="0.25">
      <c r="A742" s="28" t="s">
        <v>121</v>
      </c>
      <c r="B742" s="65"/>
      <c r="C742" s="65"/>
      <c r="D742" s="65"/>
      <c r="E742" s="65"/>
      <c r="F742" s="24"/>
    </row>
    <row r="743" spans="1:6" x14ac:dyDescent="0.25">
      <c r="A743" s="29" t="s">
        <v>116</v>
      </c>
      <c r="B743" s="67"/>
      <c r="C743" s="67"/>
      <c r="D743" s="65"/>
      <c r="E743" s="65"/>
      <c r="F743" s="24"/>
    </row>
    <row r="744" spans="1:6" x14ac:dyDescent="0.25">
      <c r="A744" s="29" t="s">
        <v>116</v>
      </c>
      <c r="B744" s="67"/>
      <c r="C744" s="67"/>
      <c r="D744" s="65"/>
      <c r="E744" s="65"/>
      <c r="F744" s="24"/>
    </row>
    <row r="745" spans="1:6" x14ac:dyDescent="0.25">
      <c r="A745" s="30" t="s">
        <v>116</v>
      </c>
      <c r="B745" s="45"/>
      <c r="C745" s="45"/>
      <c r="F745" s="32"/>
    </row>
    <row r="746" spans="1:6" x14ac:dyDescent="0.25">
      <c r="A746" s="38" t="s">
        <v>126</v>
      </c>
      <c r="B746" s="73"/>
      <c r="C746" s="73"/>
      <c r="D746" s="73"/>
      <c r="E746" s="73"/>
      <c r="F746" s="39"/>
    </row>
    <row r="748" spans="1:6" x14ac:dyDescent="0.25">
      <c r="A748" s="44" t="s">
        <v>261</v>
      </c>
      <c r="B748" s="45"/>
      <c r="C748" s="61">
        <v>1</v>
      </c>
      <c r="D748" s="45" t="s">
        <v>29</v>
      </c>
      <c r="E748" s="62">
        <v>1000</v>
      </c>
      <c r="F748" s="46">
        <v>1000</v>
      </c>
    </row>
    <row r="750" spans="1:6" x14ac:dyDescent="0.25">
      <c r="A750" s="31" t="s">
        <v>144</v>
      </c>
      <c r="B750" s="45"/>
      <c r="C750" s="45"/>
      <c r="D750" s="45"/>
      <c r="E750" s="45"/>
      <c r="F750" s="47">
        <v>29560</v>
      </c>
    </row>
    <row r="752" spans="1:6" x14ac:dyDescent="0.25">
      <c r="A752" s="53" t="s">
        <v>148</v>
      </c>
      <c r="B752" s="76"/>
      <c r="C752" s="77" t="s">
        <v>0</v>
      </c>
      <c r="D752" s="76" t="s">
        <v>2</v>
      </c>
      <c r="E752" s="76" t="s">
        <v>149</v>
      </c>
      <c r="F752" s="43" t="s">
        <v>131</v>
      </c>
    </row>
    <row r="754" spans="1:6" x14ac:dyDescent="0.25">
      <c r="A754" s="44" t="s">
        <v>262</v>
      </c>
      <c r="B754" s="45"/>
      <c r="C754" s="61" t="s">
        <v>116</v>
      </c>
      <c r="D754" s="45" t="s">
        <v>151</v>
      </c>
      <c r="E754" s="62" t="s">
        <v>116</v>
      </c>
      <c r="F754" s="46" t="s">
        <v>116</v>
      </c>
    </row>
    <row r="756" spans="1:6" x14ac:dyDescent="0.25">
      <c r="A756" s="54" t="s">
        <v>263</v>
      </c>
      <c r="B756" s="55"/>
      <c r="C756" s="63">
        <v>1</v>
      </c>
      <c r="D756" s="55" t="s">
        <v>151</v>
      </c>
      <c r="E756" s="64">
        <v>183297</v>
      </c>
      <c r="F756" s="56">
        <v>183297</v>
      </c>
    </row>
    <row r="758" spans="1:6" x14ac:dyDescent="0.25">
      <c r="A758" s="54" t="s">
        <v>225</v>
      </c>
      <c r="B758" s="55"/>
      <c r="C758" s="63">
        <v>1</v>
      </c>
      <c r="D758" s="55" t="s">
        <v>151</v>
      </c>
      <c r="E758" s="64">
        <v>56153</v>
      </c>
      <c r="F758" s="56">
        <v>56153</v>
      </c>
    </row>
    <row r="760" spans="1:6" x14ac:dyDescent="0.25">
      <c r="A760" s="54" t="s">
        <v>154</v>
      </c>
      <c r="B760" s="55"/>
      <c r="C760" s="63">
        <v>3</v>
      </c>
      <c r="D760" s="55" t="s">
        <v>151</v>
      </c>
      <c r="E760" s="64">
        <v>37951</v>
      </c>
      <c r="F760" s="56">
        <v>113853</v>
      </c>
    </row>
    <row r="762" spans="1:6" x14ac:dyDescent="0.25">
      <c r="A762" s="57"/>
      <c r="B762" s="55"/>
      <c r="C762" s="55"/>
      <c r="D762" s="55"/>
      <c r="E762" s="55" t="s">
        <v>155</v>
      </c>
      <c r="F762" s="56">
        <v>353303</v>
      </c>
    </row>
    <row r="763" spans="1:6" x14ac:dyDescent="0.25">
      <c r="A763" s="30" t="s">
        <v>108</v>
      </c>
      <c r="B763" s="84">
        <v>58.892809999999997</v>
      </c>
      <c r="C763" s="45" t="s">
        <v>156</v>
      </c>
      <c r="D763" s="45"/>
      <c r="E763" s="45"/>
      <c r="F763" s="46">
        <v>5999</v>
      </c>
    </row>
    <row r="765" spans="1:6" x14ac:dyDescent="0.25">
      <c r="A765" s="31" t="s">
        <v>157</v>
      </c>
      <c r="B765" s="45"/>
      <c r="C765" s="45"/>
      <c r="D765" s="45"/>
      <c r="E765" s="45"/>
      <c r="F765" s="47">
        <v>5999</v>
      </c>
    </row>
    <row r="767" spans="1:6" x14ac:dyDescent="0.25">
      <c r="A767" s="58" t="s">
        <v>158</v>
      </c>
      <c r="B767" s="76"/>
      <c r="C767" s="83" t="s">
        <v>0</v>
      </c>
      <c r="D767" s="77" t="s">
        <v>2</v>
      </c>
      <c r="E767" s="76" t="s">
        <v>140</v>
      </c>
      <c r="F767" s="43" t="s">
        <v>131</v>
      </c>
    </row>
    <row r="769" spans="1:6" x14ac:dyDescent="0.25">
      <c r="A769" s="44" t="s">
        <v>159</v>
      </c>
      <c r="B769" s="45"/>
      <c r="C769" s="61">
        <v>0.05</v>
      </c>
      <c r="D769" s="45" t="s">
        <v>160</v>
      </c>
      <c r="E769" s="62">
        <v>5999</v>
      </c>
      <c r="F769" s="46">
        <v>300</v>
      </c>
    </row>
    <row r="771" spans="1:6" x14ac:dyDescent="0.25">
      <c r="A771" s="31" t="s">
        <v>161</v>
      </c>
      <c r="B771" s="45"/>
      <c r="C771" s="45"/>
      <c r="D771" s="45"/>
      <c r="E771" s="45"/>
      <c r="F771" s="47">
        <v>300</v>
      </c>
    </row>
    <row r="773" spans="1:6" x14ac:dyDescent="0.25">
      <c r="A773" s="42" t="s">
        <v>129</v>
      </c>
      <c r="B773" s="76"/>
      <c r="C773" s="77" t="s">
        <v>0</v>
      </c>
      <c r="D773" s="76" t="s">
        <v>2</v>
      </c>
      <c r="E773" s="76" t="s">
        <v>130</v>
      </c>
      <c r="F773" s="43" t="s">
        <v>131</v>
      </c>
    </row>
    <row r="775" spans="1:6" x14ac:dyDescent="0.25">
      <c r="A775" s="44" t="s">
        <v>264</v>
      </c>
      <c r="B775" s="45"/>
      <c r="C775" s="61" t="s">
        <v>116</v>
      </c>
      <c r="D775" s="45" t="s">
        <v>25</v>
      </c>
      <c r="E775" s="62" t="s">
        <v>116</v>
      </c>
      <c r="F775" s="46" t="s">
        <v>116</v>
      </c>
    </row>
    <row r="777" spans="1:6" x14ac:dyDescent="0.25">
      <c r="A777" s="54" t="s">
        <v>265</v>
      </c>
      <c r="B777" s="55"/>
      <c r="C777" s="63">
        <v>5.1900000000000002E-3</v>
      </c>
      <c r="D777" s="55" t="s">
        <v>113</v>
      </c>
      <c r="E777" s="64">
        <v>181247</v>
      </c>
      <c r="F777" s="56">
        <v>941</v>
      </c>
    </row>
    <row r="778" spans="1:6" x14ac:dyDescent="0.25">
      <c r="A778" s="54" t="s">
        <v>266</v>
      </c>
      <c r="B778" s="55"/>
      <c r="C778" s="63">
        <v>1</v>
      </c>
      <c r="D778" s="55" t="s">
        <v>3</v>
      </c>
      <c r="E778" s="64">
        <v>1588</v>
      </c>
      <c r="F778" s="56">
        <v>1588</v>
      </c>
    </row>
    <row r="779" spans="1:6" x14ac:dyDescent="0.25">
      <c r="A779" s="54" t="s">
        <v>267</v>
      </c>
      <c r="B779" s="55"/>
      <c r="C779" s="63">
        <v>5.1799999999999997E-3</v>
      </c>
      <c r="D779" s="55" t="s">
        <v>167</v>
      </c>
      <c r="E779" s="64">
        <v>67000</v>
      </c>
      <c r="F779" s="56">
        <v>347</v>
      </c>
    </row>
    <row r="780" spans="1:6" x14ac:dyDescent="0.25">
      <c r="A780" s="54" t="s">
        <v>268</v>
      </c>
      <c r="B780" s="55"/>
      <c r="C780" s="63">
        <v>4.0000000000000003E-5</v>
      </c>
      <c r="D780" s="55" t="s">
        <v>110</v>
      </c>
      <c r="E780" s="64">
        <v>350000</v>
      </c>
      <c r="F780" s="56">
        <v>14</v>
      </c>
    </row>
    <row r="781" spans="1:6" x14ac:dyDescent="0.25">
      <c r="A781" s="54" t="s">
        <v>269</v>
      </c>
      <c r="B781" s="55"/>
      <c r="C781" s="63">
        <v>4.0000000000000003E-5</v>
      </c>
      <c r="D781" s="55" t="s">
        <v>110</v>
      </c>
      <c r="E781" s="64">
        <v>350000</v>
      </c>
      <c r="F781" s="56">
        <v>14</v>
      </c>
    </row>
    <row r="782" spans="1:6" x14ac:dyDescent="0.25">
      <c r="A782" s="54" t="s">
        <v>270</v>
      </c>
      <c r="B782" s="55"/>
      <c r="C782" s="63">
        <v>6.9999999999999994E-5</v>
      </c>
      <c r="D782" s="55" t="s">
        <v>249</v>
      </c>
      <c r="E782" s="64">
        <v>100000</v>
      </c>
      <c r="F782" s="56">
        <v>7</v>
      </c>
    </row>
    <row r="783" spans="1:6" x14ac:dyDescent="0.25">
      <c r="A783" s="54" t="s">
        <v>271</v>
      </c>
      <c r="B783" s="55"/>
      <c r="C783" s="63">
        <v>1.04E-2</v>
      </c>
      <c r="D783" s="55" t="s">
        <v>110</v>
      </c>
      <c r="E783" s="64">
        <v>20000</v>
      </c>
      <c r="F783" s="56">
        <v>208</v>
      </c>
    </row>
    <row r="784" spans="1:6" x14ac:dyDescent="0.25">
      <c r="A784" s="54" t="s">
        <v>272</v>
      </c>
    </row>
    <row r="785" spans="1:6" x14ac:dyDescent="0.25">
      <c r="A785" s="57"/>
      <c r="B785" s="55"/>
      <c r="C785" s="55"/>
      <c r="D785" s="55"/>
      <c r="E785" s="55" t="s">
        <v>155</v>
      </c>
      <c r="F785" s="56">
        <v>3119</v>
      </c>
    </row>
    <row r="786" spans="1:6" x14ac:dyDescent="0.25">
      <c r="A786" s="30" t="s">
        <v>108</v>
      </c>
      <c r="B786" s="84">
        <v>1</v>
      </c>
      <c r="C786" s="45" t="s">
        <v>189</v>
      </c>
      <c r="D786" s="45"/>
      <c r="E786" s="45"/>
      <c r="F786" s="46">
        <v>3119</v>
      </c>
    </row>
    <row r="788" spans="1:6" x14ac:dyDescent="0.25">
      <c r="A788" s="31" t="s">
        <v>133</v>
      </c>
      <c r="B788" s="45"/>
      <c r="C788" s="45"/>
      <c r="D788" s="45"/>
      <c r="E788" s="45"/>
      <c r="F788" s="47">
        <v>3119</v>
      </c>
    </row>
    <row r="790" spans="1:6" x14ac:dyDescent="0.25">
      <c r="A790" s="53" t="s">
        <v>194</v>
      </c>
      <c r="B790" s="76"/>
      <c r="C790" s="83" t="s">
        <v>0</v>
      </c>
      <c r="D790" s="77" t="s">
        <v>2</v>
      </c>
      <c r="E790" s="76" t="s">
        <v>140</v>
      </c>
      <c r="F790" s="43" t="s">
        <v>131</v>
      </c>
    </row>
    <row r="792" spans="1:6" x14ac:dyDescent="0.25">
      <c r="A792" s="44" t="s">
        <v>273</v>
      </c>
      <c r="B792" s="45"/>
      <c r="C792" s="61">
        <v>0.4</v>
      </c>
      <c r="D792" s="45" t="s">
        <v>25</v>
      </c>
      <c r="E792" s="62">
        <v>7500</v>
      </c>
      <c r="F792" s="46">
        <v>3000</v>
      </c>
    </row>
    <row r="794" spans="1:6" x14ac:dyDescent="0.25">
      <c r="A794" s="44" t="s">
        <v>274</v>
      </c>
      <c r="B794" s="45"/>
      <c r="C794" s="61">
        <v>1</v>
      </c>
      <c r="D794" s="45" t="s">
        <v>25</v>
      </c>
      <c r="E794" s="62">
        <v>1000</v>
      </c>
      <c r="F794" s="46">
        <v>1000</v>
      </c>
    </row>
    <row r="795" spans="1:6" x14ac:dyDescent="0.25">
      <c r="A795" s="44" t="s">
        <v>275</v>
      </c>
    </row>
    <row r="796" spans="1:6" x14ac:dyDescent="0.25">
      <c r="A796" s="44" t="s">
        <v>276</v>
      </c>
      <c r="B796" s="45"/>
      <c r="C796" s="61">
        <v>1</v>
      </c>
      <c r="D796" s="45" t="s">
        <v>249</v>
      </c>
      <c r="E796" s="62">
        <v>500</v>
      </c>
      <c r="F796" s="46">
        <v>500</v>
      </c>
    </row>
    <row r="797" spans="1:6" x14ac:dyDescent="0.25">
      <c r="A797" s="31" t="s">
        <v>198</v>
      </c>
      <c r="B797" s="45"/>
      <c r="C797" s="45"/>
      <c r="D797" s="45"/>
      <c r="E797" s="45"/>
      <c r="F797" s="47">
        <v>4500</v>
      </c>
    </row>
    <row r="799" spans="1:6" x14ac:dyDescent="0.25">
      <c r="A799" s="48"/>
      <c r="B799" s="45" t="s">
        <v>134</v>
      </c>
      <c r="C799" s="45"/>
      <c r="D799" s="78"/>
      <c r="E799" s="79" t="s">
        <v>116</v>
      </c>
      <c r="F799" s="49">
        <v>43478</v>
      </c>
    </row>
    <row r="801" spans="1:6" x14ac:dyDescent="0.25">
      <c r="A801" s="30"/>
      <c r="B801" s="45"/>
      <c r="C801" s="45"/>
      <c r="D801" s="80" t="s">
        <v>135</v>
      </c>
      <c r="E801" s="81"/>
      <c r="F801" s="50">
        <v>43478</v>
      </c>
    </row>
    <row r="802" spans="1:6" x14ac:dyDescent="0.25">
      <c r="A802" s="51" t="s">
        <v>285</v>
      </c>
      <c r="B802" s="45"/>
      <c r="C802" s="45"/>
      <c r="D802" s="82"/>
      <c r="E802" s="45"/>
      <c r="F802" s="51"/>
    </row>
    <row r="803" spans="1:6" x14ac:dyDescent="0.25">
      <c r="A803" s="30"/>
      <c r="B803" s="45"/>
      <c r="C803" s="45"/>
      <c r="D803" s="45"/>
      <c r="E803" s="45"/>
      <c r="F803" s="52"/>
    </row>
    <row r="805" spans="1:6" x14ac:dyDescent="0.25">
      <c r="A805" s="40" t="s">
        <v>286</v>
      </c>
      <c r="B805" s="74" t="s">
        <v>287</v>
      </c>
      <c r="C805" s="75"/>
      <c r="D805" s="75"/>
      <c r="E805" s="75"/>
      <c r="F805" s="41"/>
    </row>
    <row r="806" spans="1:6" x14ac:dyDescent="0.25">
      <c r="A806" s="53" t="s">
        <v>139</v>
      </c>
      <c r="B806" s="76"/>
      <c r="C806" s="83" t="s">
        <v>0</v>
      </c>
      <c r="D806" s="77" t="s">
        <v>2</v>
      </c>
      <c r="E806" s="76" t="s">
        <v>140</v>
      </c>
      <c r="F806" s="43" t="s">
        <v>131</v>
      </c>
    </row>
    <row r="808" spans="1:6" x14ac:dyDescent="0.25">
      <c r="A808" s="44" t="s">
        <v>288</v>
      </c>
      <c r="B808" s="45"/>
      <c r="C808" s="61">
        <v>1.05</v>
      </c>
      <c r="D808" s="45" t="s">
        <v>3</v>
      </c>
      <c r="E808" s="62">
        <v>54300</v>
      </c>
      <c r="F808" s="46">
        <v>57015</v>
      </c>
    </row>
    <row r="809" spans="1:6" x14ac:dyDescent="0.25">
      <c r="A809" s="44" t="s">
        <v>261</v>
      </c>
      <c r="B809" s="45"/>
      <c r="C809" s="61">
        <v>1</v>
      </c>
      <c r="D809" s="45" t="s">
        <v>29</v>
      </c>
      <c r="E809" s="62">
        <v>1000</v>
      </c>
      <c r="F809" s="46">
        <v>1000</v>
      </c>
    </row>
    <row r="810" spans="1:6" x14ac:dyDescent="0.25">
      <c r="A810" s="31" t="s">
        <v>144</v>
      </c>
      <c r="B810" s="45"/>
      <c r="C810" s="45"/>
      <c r="D810" s="45"/>
      <c r="E810" s="45"/>
      <c r="F810" s="47">
        <v>58015</v>
      </c>
    </row>
    <row r="812" spans="1:6" x14ac:dyDescent="0.25">
      <c r="A812" s="53" t="s">
        <v>148</v>
      </c>
      <c r="B812" s="76"/>
      <c r="C812" s="77" t="s">
        <v>0</v>
      </c>
      <c r="D812" s="76" t="s">
        <v>2</v>
      </c>
      <c r="E812" s="76" t="s">
        <v>149</v>
      </c>
      <c r="F812" s="43" t="s">
        <v>131</v>
      </c>
    </row>
    <row r="814" spans="1:6" x14ac:dyDescent="0.25">
      <c r="A814" s="44" t="s">
        <v>262</v>
      </c>
      <c r="B814" s="45"/>
      <c r="C814" s="61" t="s">
        <v>116</v>
      </c>
      <c r="D814" s="45" t="s">
        <v>151</v>
      </c>
      <c r="E814" s="62" t="s">
        <v>116</v>
      </c>
      <c r="F814" s="46" t="s">
        <v>116</v>
      </c>
    </row>
    <row r="816" spans="1:6" x14ac:dyDescent="0.25">
      <c r="A816" s="54" t="s">
        <v>263</v>
      </c>
      <c r="B816" s="55"/>
      <c r="C816" s="63">
        <v>1</v>
      </c>
      <c r="D816" s="55" t="s">
        <v>151</v>
      </c>
      <c r="E816" s="64">
        <v>183297</v>
      </c>
      <c r="F816" s="56">
        <v>183297</v>
      </c>
    </row>
    <row r="818" spans="1:6" x14ac:dyDescent="0.25">
      <c r="A818" s="54" t="s">
        <v>225</v>
      </c>
      <c r="B818" s="55"/>
      <c r="C818" s="63">
        <v>1</v>
      </c>
      <c r="D818" s="55" t="s">
        <v>151</v>
      </c>
      <c r="E818" s="64">
        <v>56153</v>
      </c>
      <c r="F818" s="56">
        <v>56153</v>
      </c>
    </row>
    <row r="820" spans="1:6" x14ac:dyDescent="0.25">
      <c r="A820" s="54" t="s">
        <v>154</v>
      </c>
      <c r="B820" s="55"/>
      <c r="C820" s="63">
        <v>3</v>
      </c>
      <c r="D820" s="55" t="s">
        <v>151</v>
      </c>
      <c r="E820" s="64">
        <v>37951</v>
      </c>
      <c r="F820" s="56">
        <v>113853</v>
      </c>
    </row>
    <row r="822" spans="1:6" x14ac:dyDescent="0.25">
      <c r="A822" s="57"/>
      <c r="B822" s="55"/>
      <c r="C822" s="55"/>
      <c r="D822" s="55"/>
      <c r="E822" s="55" t="s">
        <v>155</v>
      </c>
      <c r="F822" s="56">
        <v>353303</v>
      </c>
    </row>
    <row r="823" spans="1:6" x14ac:dyDescent="0.25">
      <c r="A823" s="30" t="s">
        <v>108</v>
      </c>
      <c r="B823" s="84">
        <v>39.261879999999998</v>
      </c>
      <c r="C823" s="45" t="s">
        <v>156</v>
      </c>
      <c r="D823" s="45"/>
      <c r="E823" s="45"/>
      <c r="F823" s="46">
        <v>8999</v>
      </c>
    </row>
    <row r="825" spans="1:6" x14ac:dyDescent="0.25">
      <c r="A825" s="31" t="s">
        <v>157</v>
      </c>
      <c r="B825" s="45"/>
      <c r="C825" s="45"/>
      <c r="D825" s="45"/>
      <c r="E825" s="45"/>
      <c r="F825" s="47">
        <v>8999</v>
      </c>
    </row>
    <row r="827" spans="1:6" x14ac:dyDescent="0.25">
      <c r="A827" s="58" t="s">
        <v>158</v>
      </c>
      <c r="B827" s="76"/>
      <c r="C827" s="83" t="s">
        <v>0</v>
      </c>
      <c r="D827" s="77" t="s">
        <v>2</v>
      </c>
      <c r="E827" s="76" t="s">
        <v>140</v>
      </c>
      <c r="F827" s="43" t="s">
        <v>131</v>
      </c>
    </row>
    <row r="829" spans="1:6" x14ac:dyDescent="0.25">
      <c r="A829" s="44" t="s">
        <v>159</v>
      </c>
      <c r="B829" s="45"/>
      <c r="C829" s="61">
        <v>0.05</v>
      </c>
      <c r="D829" s="45" t="s">
        <v>160</v>
      </c>
      <c r="E829" s="62">
        <v>8999</v>
      </c>
      <c r="F829" s="46">
        <v>450</v>
      </c>
    </row>
    <row r="831" spans="1:6" x14ac:dyDescent="0.25">
      <c r="A831" s="31" t="s">
        <v>161</v>
      </c>
      <c r="B831" s="45"/>
      <c r="C831" s="45"/>
      <c r="D831" s="45"/>
      <c r="E831" s="45"/>
      <c r="F831" s="47">
        <v>450</v>
      </c>
    </row>
    <row r="833" spans="1:6" x14ac:dyDescent="0.25">
      <c r="A833" s="42" t="s">
        <v>129</v>
      </c>
      <c r="B833" s="76"/>
      <c r="C833" s="77" t="s">
        <v>0</v>
      </c>
      <c r="D833" s="76" t="s">
        <v>2</v>
      </c>
      <c r="E833" s="76" t="s">
        <v>130</v>
      </c>
      <c r="F833" s="43" t="s">
        <v>131</v>
      </c>
    </row>
    <row r="835" spans="1:6" x14ac:dyDescent="0.25">
      <c r="A835" s="44" t="s">
        <v>264</v>
      </c>
      <c r="B835" s="45"/>
      <c r="C835" s="61" t="s">
        <v>116</v>
      </c>
      <c r="D835" s="45" t="s">
        <v>25</v>
      </c>
      <c r="E835" s="62" t="s">
        <v>116</v>
      </c>
      <c r="F835" s="46" t="s">
        <v>116</v>
      </c>
    </row>
    <row r="837" spans="1:6" x14ac:dyDescent="0.25">
      <c r="A837" s="54" t="s">
        <v>265</v>
      </c>
      <c r="B837" s="55"/>
      <c r="C837" s="63">
        <v>5.1900000000000002E-3</v>
      </c>
      <c r="D837" s="55" t="s">
        <v>113</v>
      </c>
      <c r="E837" s="64">
        <v>181247</v>
      </c>
      <c r="F837" s="56">
        <v>941</v>
      </c>
    </row>
    <row r="838" spans="1:6" x14ac:dyDescent="0.25">
      <c r="A838" s="54" t="s">
        <v>266</v>
      </c>
      <c r="B838" s="55"/>
      <c r="C838" s="63">
        <v>1</v>
      </c>
      <c r="D838" s="55" t="s">
        <v>3</v>
      </c>
      <c r="E838" s="64">
        <v>1588</v>
      </c>
      <c r="F838" s="56">
        <v>1588</v>
      </c>
    </row>
    <row r="839" spans="1:6" x14ac:dyDescent="0.25">
      <c r="A839" s="54" t="s">
        <v>267</v>
      </c>
      <c r="B839" s="55"/>
      <c r="C839" s="63">
        <v>5.1799999999999997E-3</v>
      </c>
      <c r="D839" s="55" t="s">
        <v>167</v>
      </c>
      <c r="E839" s="64">
        <v>67000</v>
      </c>
      <c r="F839" s="56">
        <v>347</v>
      </c>
    </row>
    <row r="840" spans="1:6" x14ac:dyDescent="0.25">
      <c r="A840" s="59" t="s">
        <v>176</v>
      </c>
      <c r="B840" s="85"/>
      <c r="C840" s="76"/>
      <c r="D840" s="83" t="s">
        <v>177</v>
      </c>
      <c r="E840" s="85"/>
      <c r="F840" s="60"/>
    </row>
    <row r="841" spans="1:6" x14ac:dyDescent="0.25">
      <c r="A841" s="19"/>
      <c r="B841" s="65"/>
      <c r="C841" s="65"/>
      <c r="D841" s="66"/>
      <c r="E841" s="65"/>
      <c r="F841" s="20"/>
    </row>
    <row r="842" spans="1:6" x14ac:dyDescent="0.25">
      <c r="A842" s="22" t="s">
        <v>116</v>
      </c>
      <c r="B842" s="67"/>
      <c r="C842" s="65"/>
      <c r="D842" s="67" t="s">
        <v>117</v>
      </c>
      <c r="E842" s="68" t="s">
        <v>116</v>
      </c>
      <c r="F842" s="24"/>
    </row>
    <row r="843" spans="1:6" x14ac:dyDescent="0.25">
      <c r="A843" s="25" t="s">
        <v>116</v>
      </c>
      <c r="B843" s="65"/>
      <c r="C843" s="65"/>
      <c r="D843" s="67" t="s">
        <v>118</v>
      </c>
      <c r="E843" s="69" t="s">
        <v>116</v>
      </c>
      <c r="F843" s="24"/>
    </row>
    <row r="844" spans="1:6" x14ac:dyDescent="0.25">
      <c r="A844" s="23" t="s">
        <v>116</v>
      </c>
      <c r="B844" s="65"/>
      <c r="C844" s="65"/>
      <c r="D844" s="67" t="s">
        <v>119</v>
      </c>
      <c r="E844" s="67" t="s">
        <v>116</v>
      </c>
      <c r="F844" s="24"/>
    </row>
    <row r="845" spans="1:6" x14ac:dyDescent="0.25">
      <c r="A845" s="23" t="s">
        <v>116</v>
      </c>
      <c r="B845" s="67"/>
      <c r="C845" s="65"/>
      <c r="D845" s="67" t="s">
        <v>120</v>
      </c>
      <c r="E845" s="69">
        <v>9</v>
      </c>
      <c r="F845" s="24"/>
    </row>
    <row r="846" spans="1:6" x14ac:dyDescent="0.25">
      <c r="A846" s="23" t="s">
        <v>116</v>
      </c>
      <c r="B846" s="67"/>
      <c r="C846" s="65"/>
      <c r="D846" s="70"/>
      <c r="E846" s="66"/>
      <c r="F846" s="24"/>
    </row>
    <row r="847" spans="1:6" x14ac:dyDescent="0.25">
      <c r="A847" s="25"/>
      <c r="B847" s="65"/>
      <c r="C847" s="65"/>
      <c r="D847" s="71"/>
      <c r="E847" s="65"/>
      <c r="F847" s="26"/>
    </row>
    <row r="848" spans="1:6" x14ac:dyDescent="0.25">
      <c r="A848" s="27"/>
      <c r="B848" s="70"/>
      <c r="C848" s="70"/>
      <c r="D848" s="65"/>
      <c r="E848" s="65"/>
      <c r="F848" s="26"/>
    </row>
    <row r="849" spans="1:6" x14ac:dyDescent="0.25">
      <c r="A849" s="28" t="s">
        <v>121</v>
      </c>
      <c r="B849" s="65"/>
      <c r="C849" s="65"/>
      <c r="D849" s="65"/>
      <c r="E849" s="65"/>
      <c r="F849" s="24"/>
    </row>
    <row r="850" spans="1:6" x14ac:dyDescent="0.25">
      <c r="A850" s="29" t="s">
        <v>116</v>
      </c>
      <c r="B850" s="67"/>
      <c r="C850" s="67"/>
      <c r="D850" s="65"/>
      <c r="E850" s="65"/>
      <c r="F850" s="24"/>
    </row>
    <row r="851" spans="1:6" x14ac:dyDescent="0.25">
      <c r="A851" s="29" t="s">
        <v>116</v>
      </c>
      <c r="B851" s="67"/>
      <c r="C851" s="67"/>
      <c r="D851" s="65"/>
      <c r="E851" s="65"/>
      <c r="F851" s="24"/>
    </row>
    <row r="852" spans="1:6" x14ac:dyDescent="0.25">
      <c r="A852" s="30" t="s">
        <v>116</v>
      </c>
      <c r="B852" s="45"/>
      <c r="C852" s="45"/>
      <c r="F852" s="32"/>
    </row>
    <row r="853" spans="1:6" x14ac:dyDescent="0.25">
      <c r="A853" s="38" t="s">
        <v>126</v>
      </c>
      <c r="B853" s="73"/>
      <c r="C853" s="73"/>
      <c r="D853" s="73"/>
      <c r="E853" s="73"/>
      <c r="F853" s="39"/>
    </row>
    <row r="855" spans="1:6" x14ac:dyDescent="0.25">
      <c r="A855" s="54" t="s">
        <v>268</v>
      </c>
      <c r="B855" s="55"/>
      <c r="C855" s="63">
        <v>4.0000000000000003E-5</v>
      </c>
      <c r="D855" s="55" t="s">
        <v>110</v>
      </c>
      <c r="E855" s="64">
        <v>350000</v>
      </c>
      <c r="F855" s="56">
        <v>14</v>
      </c>
    </row>
    <row r="857" spans="1:6" x14ac:dyDescent="0.25">
      <c r="A857" s="54" t="s">
        <v>269</v>
      </c>
      <c r="B857" s="55"/>
      <c r="C857" s="63">
        <v>4.0000000000000003E-5</v>
      </c>
      <c r="D857" s="55" t="s">
        <v>110</v>
      </c>
      <c r="E857" s="64">
        <v>350000</v>
      </c>
      <c r="F857" s="56">
        <v>14</v>
      </c>
    </row>
    <row r="858" spans="1:6" x14ac:dyDescent="0.25">
      <c r="A858" s="54" t="s">
        <v>270</v>
      </c>
      <c r="B858" s="55"/>
      <c r="C858" s="63">
        <v>6.9999999999999994E-5</v>
      </c>
      <c r="D858" s="55" t="s">
        <v>249</v>
      </c>
      <c r="E858" s="64">
        <v>100000</v>
      </c>
      <c r="F858" s="56">
        <v>7</v>
      </c>
    </row>
    <row r="859" spans="1:6" x14ac:dyDescent="0.25">
      <c r="A859" s="54" t="s">
        <v>271</v>
      </c>
      <c r="B859" s="55"/>
      <c r="C859" s="63">
        <v>1.04E-2</v>
      </c>
      <c r="D859" s="55" t="s">
        <v>110</v>
      </c>
      <c r="E859" s="64">
        <v>20000</v>
      </c>
      <c r="F859" s="56">
        <v>208</v>
      </c>
    </row>
    <row r="860" spans="1:6" x14ac:dyDescent="0.25">
      <c r="A860" s="54" t="s">
        <v>272</v>
      </c>
    </row>
    <row r="861" spans="1:6" x14ac:dyDescent="0.25">
      <c r="A861" s="57"/>
      <c r="B861" s="55"/>
      <c r="C861" s="55"/>
      <c r="D861" s="55"/>
      <c r="E861" s="55" t="s">
        <v>155</v>
      </c>
      <c r="F861" s="56">
        <v>3119</v>
      </c>
    </row>
    <row r="862" spans="1:6" x14ac:dyDescent="0.25">
      <c r="A862" s="30" t="s">
        <v>108</v>
      </c>
      <c r="B862" s="84">
        <v>1</v>
      </c>
      <c r="C862" s="45" t="s">
        <v>189</v>
      </c>
      <c r="D862" s="45"/>
      <c r="E862" s="45"/>
      <c r="F862" s="46">
        <v>3119</v>
      </c>
    </row>
    <row r="864" spans="1:6" x14ac:dyDescent="0.25">
      <c r="A864" s="31" t="s">
        <v>133</v>
      </c>
      <c r="B864" s="45"/>
      <c r="C864" s="45"/>
      <c r="D864" s="45"/>
      <c r="E864" s="45"/>
      <c r="F864" s="47">
        <v>3119</v>
      </c>
    </row>
    <row r="866" spans="1:6" x14ac:dyDescent="0.25">
      <c r="A866" s="53" t="s">
        <v>194</v>
      </c>
      <c r="B866" s="76"/>
      <c r="C866" s="83" t="s">
        <v>0</v>
      </c>
      <c r="D866" s="77" t="s">
        <v>2</v>
      </c>
      <c r="E866" s="76" t="s">
        <v>140</v>
      </c>
      <c r="F866" s="43" t="s">
        <v>131</v>
      </c>
    </row>
    <row r="868" spans="1:6" x14ac:dyDescent="0.25">
      <c r="A868" s="44" t="s">
        <v>273</v>
      </c>
      <c r="B868" s="45"/>
      <c r="C868" s="61">
        <v>0.5</v>
      </c>
      <c r="D868" s="45" t="s">
        <v>25</v>
      </c>
      <c r="E868" s="62">
        <v>7500</v>
      </c>
      <c r="F868" s="46">
        <v>3750</v>
      </c>
    </row>
    <row r="870" spans="1:6" x14ac:dyDescent="0.25">
      <c r="A870" s="44" t="s">
        <v>274</v>
      </c>
      <c r="B870" s="45"/>
      <c r="C870" s="61">
        <v>1</v>
      </c>
      <c r="D870" s="45" t="s">
        <v>25</v>
      </c>
      <c r="E870" s="62">
        <v>1000</v>
      </c>
      <c r="F870" s="46">
        <v>1000</v>
      </c>
    </row>
    <row r="871" spans="1:6" x14ac:dyDescent="0.25">
      <c r="A871" s="44" t="s">
        <v>275</v>
      </c>
    </row>
    <row r="872" spans="1:6" x14ac:dyDescent="0.25">
      <c r="A872" s="44" t="s">
        <v>276</v>
      </c>
      <c r="B872" s="45"/>
      <c r="C872" s="61">
        <v>1</v>
      </c>
      <c r="D872" s="45" t="s">
        <v>249</v>
      </c>
      <c r="E872" s="62">
        <v>500</v>
      </c>
      <c r="F872" s="46">
        <v>500</v>
      </c>
    </row>
    <row r="873" spans="1:6" x14ac:dyDescent="0.25">
      <c r="A873" s="31" t="s">
        <v>198</v>
      </c>
      <c r="B873" s="45"/>
      <c r="C873" s="45"/>
      <c r="D873" s="45"/>
      <c r="E873" s="45"/>
      <c r="F873" s="47">
        <v>5250</v>
      </c>
    </row>
    <row r="875" spans="1:6" x14ac:dyDescent="0.25">
      <c r="A875" s="48"/>
      <c r="B875" s="45" t="s">
        <v>134</v>
      </c>
      <c r="C875" s="45"/>
      <c r="D875" s="78"/>
      <c r="E875" s="79" t="s">
        <v>116</v>
      </c>
      <c r="F875" s="49">
        <v>75833</v>
      </c>
    </row>
    <row r="877" spans="1:6" x14ac:dyDescent="0.25">
      <c r="A877" s="30"/>
      <c r="B877" s="45"/>
      <c r="C877" s="45"/>
      <c r="D877" s="80" t="s">
        <v>135</v>
      </c>
      <c r="E877" s="81"/>
      <c r="F877" s="50">
        <v>75833</v>
      </c>
    </row>
    <row r="878" spans="1:6" x14ac:dyDescent="0.25">
      <c r="A878" s="51" t="s">
        <v>289</v>
      </c>
      <c r="B878" s="45"/>
      <c r="C878" s="45"/>
      <c r="D878" s="82"/>
      <c r="E878" s="45"/>
      <c r="F878" s="51"/>
    </row>
    <row r="879" spans="1:6" x14ac:dyDescent="0.25">
      <c r="A879" s="30"/>
      <c r="B879" s="45"/>
      <c r="C879" s="45"/>
      <c r="D879" s="45"/>
      <c r="E879" s="45"/>
      <c r="F879" s="52"/>
    </row>
    <row r="881" spans="1:6" x14ac:dyDescent="0.25">
      <c r="A881" s="40" t="s">
        <v>290</v>
      </c>
      <c r="B881" s="74" t="s">
        <v>291</v>
      </c>
      <c r="C881" s="75"/>
      <c r="D881" s="75"/>
      <c r="E881" s="75"/>
      <c r="F881" s="41"/>
    </row>
    <row r="882" spans="1:6" x14ac:dyDescent="0.25">
      <c r="A882" s="53" t="s">
        <v>139</v>
      </c>
      <c r="B882" s="76"/>
      <c r="C882" s="83" t="s">
        <v>0</v>
      </c>
      <c r="D882" s="77" t="s">
        <v>2</v>
      </c>
      <c r="E882" s="76" t="s">
        <v>140</v>
      </c>
      <c r="F882" s="43" t="s">
        <v>131</v>
      </c>
    </row>
    <row r="884" spans="1:6" x14ac:dyDescent="0.25">
      <c r="A884" s="44" t="s">
        <v>292</v>
      </c>
      <c r="B884" s="45"/>
      <c r="C884" s="61">
        <v>1.05</v>
      </c>
      <c r="D884" s="45" t="s">
        <v>3</v>
      </c>
      <c r="E884" s="62">
        <v>89700</v>
      </c>
      <c r="F884" s="46">
        <v>94185</v>
      </c>
    </row>
    <row r="885" spans="1:6" x14ac:dyDescent="0.25">
      <c r="A885" s="44" t="s">
        <v>261</v>
      </c>
      <c r="B885" s="45"/>
      <c r="C885" s="61">
        <v>1</v>
      </c>
      <c r="D885" s="45" t="s">
        <v>29</v>
      </c>
      <c r="E885" s="62">
        <v>1000</v>
      </c>
      <c r="F885" s="46">
        <v>1000</v>
      </c>
    </row>
    <row r="886" spans="1:6" x14ac:dyDescent="0.25">
      <c r="A886" s="31" t="s">
        <v>144</v>
      </c>
      <c r="B886" s="45"/>
      <c r="C886" s="45"/>
      <c r="D886" s="45"/>
      <c r="E886" s="45"/>
      <c r="F886" s="47">
        <v>95185</v>
      </c>
    </row>
    <row r="888" spans="1:6" x14ac:dyDescent="0.25">
      <c r="A888" s="53" t="s">
        <v>148</v>
      </c>
      <c r="B888" s="76"/>
      <c r="C888" s="77" t="s">
        <v>0</v>
      </c>
      <c r="D888" s="76" t="s">
        <v>2</v>
      </c>
      <c r="E888" s="76" t="s">
        <v>149</v>
      </c>
      <c r="F888" s="43" t="s">
        <v>131</v>
      </c>
    </row>
    <row r="890" spans="1:6" x14ac:dyDescent="0.25">
      <c r="A890" s="44" t="s">
        <v>262</v>
      </c>
      <c r="B890" s="45"/>
      <c r="C890" s="61" t="s">
        <v>116</v>
      </c>
      <c r="D890" s="45" t="s">
        <v>151</v>
      </c>
      <c r="E890" s="62" t="s">
        <v>116</v>
      </c>
      <c r="F890" s="46" t="s">
        <v>116</v>
      </c>
    </row>
    <row r="892" spans="1:6" x14ac:dyDescent="0.25">
      <c r="A892" s="54" t="s">
        <v>263</v>
      </c>
      <c r="B892" s="55"/>
      <c r="C892" s="63">
        <v>1</v>
      </c>
      <c r="D892" s="55" t="s">
        <v>151</v>
      </c>
      <c r="E892" s="64">
        <v>183297</v>
      </c>
      <c r="F892" s="56">
        <v>183297</v>
      </c>
    </row>
    <row r="894" spans="1:6" x14ac:dyDescent="0.25">
      <c r="A894" s="54" t="s">
        <v>225</v>
      </c>
      <c r="B894" s="55"/>
      <c r="C894" s="63">
        <v>1</v>
      </c>
      <c r="D894" s="55" t="s">
        <v>151</v>
      </c>
      <c r="E894" s="64">
        <v>56153</v>
      </c>
      <c r="F894" s="56">
        <v>56153</v>
      </c>
    </row>
    <row r="896" spans="1:6" x14ac:dyDescent="0.25">
      <c r="A896" s="54" t="s">
        <v>154</v>
      </c>
      <c r="B896" s="55"/>
      <c r="C896" s="63">
        <v>3</v>
      </c>
      <c r="D896" s="55" t="s">
        <v>151</v>
      </c>
      <c r="E896" s="64">
        <v>37951</v>
      </c>
      <c r="F896" s="56">
        <v>113853</v>
      </c>
    </row>
    <row r="898" spans="1:6" x14ac:dyDescent="0.25">
      <c r="A898" s="57"/>
      <c r="B898" s="55"/>
      <c r="C898" s="55"/>
      <c r="D898" s="55"/>
      <c r="E898" s="55" t="s">
        <v>155</v>
      </c>
      <c r="F898" s="56">
        <v>353303</v>
      </c>
    </row>
    <row r="899" spans="1:6" x14ac:dyDescent="0.25">
      <c r="A899" s="30" t="s">
        <v>108</v>
      </c>
      <c r="B899" s="84">
        <v>39.261879999999998</v>
      </c>
      <c r="C899" s="45" t="s">
        <v>156</v>
      </c>
      <c r="D899" s="45"/>
      <c r="E899" s="45"/>
      <c r="F899" s="46">
        <v>8999</v>
      </c>
    </row>
    <row r="901" spans="1:6" x14ac:dyDescent="0.25">
      <c r="A901" s="31" t="s">
        <v>157</v>
      </c>
      <c r="B901" s="45"/>
      <c r="C901" s="45"/>
      <c r="D901" s="45"/>
      <c r="E901" s="45"/>
      <c r="F901" s="47">
        <v>8999</v>
      </c>
    </row>
    <row r="903" spans="1:6" x14ac:dyDescent="0.25">
      <c r="A903" s="58" t="s">
        <v>158</v>
      </c>
      <c r="B903" s="76"/>
      <c r="C903" s="83" t="s">
        <v>0</v>
      </c>
      <c r="D903" s="77" t="s">
        <v>2</v>
      </c>
      <c r="E903" s="76" t="s">
        <v>140</v>
      </c>
      <c r="F903" s="43" t="s">
        <v>131</v>
      </c>
    </row>
    <row r="905" spans="1:6" x14ac:dyDescent="0.25">
      <c r="A905" s="44" t="s">
        <v>159</v>
      </c>
      <c r="B905" s="45"/>
      <c r="C905" s="61">
        <v>0.05</v>
      </c>
      <c r="D905" s="45" t="s">
        <v>160</v>
      </c>
      <c r="E905" s="62">
        <v>8999</v>
      </c>
      <c r="F905" s="46">
        <v>450</v>
      </c>
    </row>
    <row r="907" spans="1:6" x14ac:dyDescent="0.25">
      <c r="A907" s="31" t="s">
        <v>161</v>
      </c>
      <c r="B907" s="45"/>
      <c r="C907" s="45"/>
      <c r="D907" s="45"/>
      <c r="E907" s="45"/>
      <c r="F907" s="47">
        <v>450</v>
      </c>
    </row>
    <row r="909" spans="1:6" x14ac:dyDescent="0.25">
      <c r="A909" s="42" t="s">
        <v>129</v>
      </c>
      <c r="B909" s="76"/>
      <c r="C909" s="77" t="s">
        <v>0</v>
      </c>
      <c r="D909" s="76" t="s">
        <v>2</v>
      </c>
      <c r="E909" s="76" t="s">
        <v>130</v>
      </c>
      <c r="F909" s="43" t="s">
        <v>131</v>
      </c>
    </row>
    <row r="911" spans="1:6" x14ac:dyDescent="0.25">
      <c r="A911" s="44" t="s">
        <v>264</v>
      </c>
      <c r="B911" s="45"/>
      <c r="C911" s="61" t="s">
        <v>116</v>
      </c>
      <c r="D911" s="45" t="s">
        <v>25</v>
      </c>
      <c r="E911" s="62" t="s">
        <v>116</v>
      </c>
      <c r="F911" s="46" t="s">
        <v>116</v>
      </c>
    </row>
    <row r="913" spans="1:6" x14ac:dyDescent="0.25">
      <c r="A913" s="54" t="s">
        <v>265</v>
      </c>
      <c r="B913" s="55"/>
      <c r="C913" s="63">
        <v>5.1900000000000002E-3</v>
      </c>
      <c r="D913" s="55" t="s">
        <v>113</v>
      </c>
      <c r="E913" s="64">
        <v>181247</v>
      </c>
      <c r="F913" s="56">
        <v>941</v>
      </c>
    </row>
    <row r="914" spans="1:6" x14ac:dyDescent="0.25">
      <c r="A914" s="54" t="s">
        <v>266</v>
      </c>
      <c r="B914" s="55"/>
      <c r="C914" s="63">
        <v>1</v>
      </c>
      <c r="D914" s="55" t="s">
        <v>3</v>
      </c>
      <c r="E914" s="64">
        <v>1588</v>
      </c>
      <c r="F914" s="56">
        <v>1588</v>
      </c>
    </row>
    <row r="915" spans="1:6" x14ac:dyDescent="0.25">
      <c r="A915" s="54" t="s">
        <v>267</v>
      </c>
      <c r="B915" s="55"/>
      <c r="C915" s="63">
        <v>5.1799999999999997E-3</v>
      </c>
      <c r="D915" s="55" t="s">
        <v>167</v>
      </c>
      <c r="E915" s="64">
        <v>67000</v>
      </c>
      <c r="F915" s="56">
        <v>347</v>
      </c>
    </row>
    <row r="916" spans="1:6" x14ac:dyDescent="0.25">
      <c r="A916" s="54" t="s">
        <v>268</v>
      </c>
      <c r="B916" s="55"/>
      <c r="C916" s="63">
        <v>4.0000000000000003E-5</v>
      </c>
      <c r="D916" s="55" t="s">
        <v>110</v>
      </c>
      <c r="E916" s="64">
        <v>350000</v>
      </c>
      <c r="F916" s="56">
        <v>14</v>
      </c>
    </row>
    <row r="917" spans="1:6" x14ac:dyDescent="0.25">
      <c r="A917" s="54" t="s">
        <v>269</v>
      </c>
      <c r="B917" s="55"/>
      <c r="C917" s="63">
        <v>4.0000000000000003E-5</v>
      </c>
      <c r="D917" s="55" t="s">
        <v>110</v>
      </c>
      <c r="E917" s="64">
        <v>350000</v>
      </c>
      <c r="F917" s="56">
        <v>14</v>
      </c>
    </row>
    <row r="918" spans="1:6" x14ac:dyDescent="0.25">
      <c r="A918" s="54" t="s">
        <v>270</v>
      </c>
      <c r="B918" s="55"/>
      <c r="C918" s="63">
        <v>6.9999999999999994E-5</v>
      </c>
      <c r="D918" s="55" t="s">
        <v>249</v>
      </c>
      <c r="E918" s="64">
        <v>100000</v>
      </c>
      <c r="F918" s="56">
        <v>7</v>
      </c>
    </row>
    <row r="919" spans="1:6" x14ac:dyDescent="0.25">
      <c r="A919" s="54" t="s">
        <v>271</v>
      </c>
      <c r="B919" s="55"/>
      <c r="C919" s="63">
        <v>1.04E-2</v>
      </c>
      <c r="D919" s="55" t="s">
        <v>110</v>
      </c>
      <c r="E919" s="64">
        <v>20000</v>
      </c>
      <c r="F919" s="56">
        <v>208</v>
      </c>
    </row>
    <row r="920" spans="1:6" x14ac:dyDescent="0.25">
      <c r="A920" s="54" t="s">
        <v>272</v>
      </c>
    </row>
    <row r="921" spans="1:6" x14ac:dyDescent="0.25">
      <c r="A921" s="57"/>
      <c r="B921" s="55"/>
      <c r="C921" s="55"/>
      <c r="D921" s="55"/>
      <c r="E921" s="55" t="s">
        <v>155</v>
      </c>
      <c r="F921" s="56">
        <v>3119</v>
      </c>
    </row>
    <row r="922" spans="1:6" x14ac:dyDescent="0.25">
      <c r="A922" s="30" t="s">
        <v>108</v>
      </c>
      <c r="B922" s="84">
        <v>1</v>
      </c>
      <c r="C922" s="45" t="s">
        <v>189</v>
      </c>
      <c r="D922" s="45"/>
      <c r="E922" s="45"/>
      <c r="F922" s="46">
        <v>3119</v>
      </c>
    </row>
    <row r="924" spans="1:6" x14ac:dyDescent="0.25">
      <c r="A924" s="31" t="s">
        <v>133</v>
      </c>
      <c r="B924" s="45"/>
      <c r="C924" s="45"/>
      <c r="D924" s="45"/>
      <c r="E924" s="45"/>
      <c r="F924" s="47">
        <v>3119</v>
      </c>
    </row>
    <row r="926" spans="1:6" x14ac:dyDescent="0.25">
      <c r="A926" s="53" t="s">
        <v>194</v>
      </c>
      <c r="B926" s="76"/>
      <c r="C926" s="83" t="s">
        <v>0</v>
      </c>
      <c r="D926" s="77" t="s">
        <v>2</v>
      </c>
      <c r="E926" s="76" t="s">
        <v>140</v>
      </c>
      <c r="F926" s="43" t="s">
        <v>131</v>
      </c>
    </row>
    <row r="928" spans="1:6" x14ac:dyDescent="0.25">
      <c r="A928" s="44" t="s">
        <v>274</v>
      </c>
      <c r="B928" s="45"/>
      <c r="C928" s="61">
        <v>1</v>
      </c>
      <c r="D928" s="45" t="s">
        <v>25</v>
      </c>
      <c r="E928" s="62">
        <v>1000</v>
      </c>
      <c r="F928" s="46">
        <v>1000</v>
      </c>
    </row>
    <row r="929" spans="1:6" x14ac:dyDescent="0.25">
      <c r="A929" s="44" t="s">
        <v>275</v>
      </c>
    </row>
    <row r="931" spans="1:6" x14ac:dyDescent="0.25">
      <c r="A931" s="44" t="s">
        <v>276</v>
      </c>
      <c r="B931" s="45"/>
      <c r="C931" s="61">
        <v>1</v>
      </c>
      <c r="D931" s="45" t="s">
        <v>249</v>
      </c>
      <c r="E931" s="62">
        <v>500</v>
      </c>
      <c r="F931" s="46">
        <v>500</v>
      </c>
    </row>
    <row r="932" spans="1:6" x14ac:dyDescent="0.25">
      <c r="A932" s="44" t="s">
        <v>273</v>
      </c>
      <c r="B932" s="45"/>
      <c r="C932" s="61">
        <v>0.5</v>
      </c>
      <c r="D932" s="45" t="s">
        <v>25</v>
      </c>
      <c r="E932" s="62">
        <v>7500</v>
      </c>
      <c r="F932" s="46">
        <v>3750</v>
      </c>
    </row>
    <row r="933" spans="1:6" x14ac:dyDescent="0.25">
      <c r="A933" s="31" t="s">
        <v>198</v>
      </c>
      <c r="B933" s="45"/>
      <c r="C933" s="45"/>
      <c r="D933" s="45"/>
      <c r="E933" s="45"/>
      <c r="F933" s="47">
        <v>5250</v>
      </c>
    </row>
    <row r="935" spans="1:6" x14ac:dyDescent="0.25">
      <c r="A935" s="48"/>
      <c r="B935" s="45" t="s">
        <v>134</v>
      </c>
      <c r="C935" s="45"/>
      <c r="D935" s="78"/>
      <c r="E935" s="79" t="s">
        <v>116</v>
      </c>
      <c r="F935" s="49">
        <v>113003</v>
      </c>
    </row>
    <row r="937" spans="1:6" x14ac:dyDescent="0.25">
      <c r="A937" s="30"/>
      <c r="B937" s="45"/>
      <c r="C937" s="45"/>
      <c r="D937" s="80" t="s">
        <v>135</v>
      </c>
      <c r="E937" s="81"/>
      <c r="F937" s="50">
        <v>113003</v>
      </c>
    </row>
    <row r="938" spans="1:6" x14ac:dyDescent="0.25">
      <c r="A938" s="51" t="s">
        <v>293</v>
      </c>
      <c r="B938" s="45"/>
      <c r="C938" s="45"/>
      <c r="D938" s="82"/>
      <c r="E938" s="45"/>
      <c r="F938" s="51"/>
    </row>
    <row r="939" spans="1:6" x14ac:dyDescent="0.25">
      <c r="A939" s="30"/>
      <c r="B939" s="45"/>
      <c r="C939" s="45"/>
      <c r="D939" s="45"/>
      <c r="E939" s="45"/>
      <c r="F939" s="52"/>
    </row>
    <row r="942" spans="1:6" x14ac:dyDescent="0.25">
      <c r="A942" s="59" t="s">
        <v>176</v>
      </c>
      <c r="B942" s="85"/>
      <c r="C942" s="76"/>
      <c r="D942" s="83" t="s">
        <v>177</v>
      </c>
      <c r="E942" s="85"/>
      <c r="F942" s="60"/>
    </row>
    <row r="943" spans="1:6" x14ac:dyDescent="0.25">
      <c r="A943" s="19"/>
      <c r="B943" s="65"/>
      <c r="C943" s="65"/>
      <c r="D943" s="66"/>
      <c r="E943" s="65"/>
      <c r="F943" s="20"/>
    </row>
    <row r="944" spans="1:6" x14ac:dyDescent="0.25">
      <c r="A944" s="22" t="s">
        <v>116</v>
      </c>
      <c r="B944" s="67"/>
      <c r="C944" s="65"/>
      <c r="D944" s="67" t="s">
        <v>117</v>
      </c>
      <c r="E944" s="68" t="s">
        <v>116</v>
      </c>
      <c r="F944" s="24"/>
    </row>
    <row r="945" spans="1:6" x14ac:dyDescent="0.25">
      <c r="A945" s="25" t="s">
        <v>116</v>
      </c>
      <c r="B945" s="65"/>
      <c r="C945" s="65"/>
      <c r="D945" s="67" t="s">
        <v>118</v>
      </c>
      <c r="E945" s="69" t="s">
        <v>116</v>
      </c>
      <c r="F945" s="24"/>
    </row>
    <row r="946" spans="1:6" x14ac:dyDescent="0.25">
      <c r="A946" s="23" t="s">
        <v>116</v>
      </c>
      <c r="B946" s="65"/>
      <c r="C946" s="65"/>
      <c r="D946" s="67" t="s">
        <v>119</v>
      </c>
      <c r="E946" s="67" t="s">
        <v>116</v>
      </c>
      <c r="F946" s="24"/>
    </row>
    <row r="947" spans="1:6" x14ac:dyDescent="0.25">
      <c r="A947" s="23" t="s">
        <v>116</v>
      </c>
      <c r="B947" s="67"/>
      <c r="C947" s="65"/>
      <c r="D947" s="67" t="s">
        <v>120</v>
      </c>
      <c r="E947" s="69">
        <v>10</v>
      </c>
      <c r="F947" s="24"/>
    </row>
    <row r="948" spans="1:6" x14ac:dyDescent="0.25">
      <c r="A948" s="23" t="s">
        <v>116</v>
      </c>
      <c r="B948" s="67"/>
      <c r="C948" s="65"/>
      <c r="D948" s="70"/>
      <c r="E948" s="66"/>
      <c r="F948" s="24"/>
    </row>
    <row r="949" spans="1:6" x14ac:dyDescent="0.25">
      <c r="A949" s="25"/>
      <c r="B949" s="65"/>
      <c r="C949" s="65"/>
      <c r="D949" s="71"/>
      <c r="E949" s="65"/>
      <c r="F949" s="26"/>
    </row>
    <row r="950" spans="1:6" x14ac:dyDescent="0.25">
      <c r="A950" s="27"/>
      <c r="B950" s="70"/>
      <c r="C950" s="70"/>
      <c r="D950" s="65"/>
      <c r="E950" s="65"/>
      <c r="F950" s="26"/>
    </row>
    <row r="951" spans="1:6" x14ac:dyDescent="0.25">
      <c r="A951" s="28" t="s">
        <v>121</v>
      </c>
      <c r="B951" s="65"/>
      <c r="C951" s="65"/>
      <c r="D951" s="65"/>
      <c r="E951" s="65"/>
      <c r="F951" s="24"/>
    </row>
    <row r="952" spans="1:6" x14ac:dyDescent="0.25">
      <c r="A952" s="29" t="s">
        <v>116</v>
      </c>
      <c r="B952" s="67"/>
      <c r="C952" s="67"/>
      <c r="D952" s="65"/>
      <c r="E952" s="65"/>
      <c r="F952" s="24"/>
    </row>
    <row r="953" spans="1:6" x14ac:dyDescent="0.25">
      <c r="A953" s="29" t="s">
        <v>116</v>
      </c>
      <c r="B953" s="67"/>
      <c r="C953" s="67"/>
      <c r="D953" s="65"/>
      <c r="E953" s="65"/>
      <c r="F953" s="24"/>
    </row>
    <row r="954" spans="1:6" x14ac:dyDescent="0.25">
      <c r="A954" s="30" t="s">
        <v>116</v>
      </c>
      <c r="B954" s="45"/>
      <c r="C954" s="45"/>
      <c r="F954" s="32"/>
    </row>
    <row r="955" spans="1:6" x14ac:dyDescent="0.25">
      <c r="A955" s="38" t="s">
        <v>126</v>
      </c>
      <c r="B955" s="73"/>
      <c r="C955" s="73"/>
      <c r="D955" s="73"/>
      <c r="E955" s="73"/>
      <c r="F955" s="39"/>
    </row>
    <row r="957" spans="1:6" x14ac:dyDescent="0.25">
      <c r="A957" s="40" t="s">
        <v>294</v>
      </c>
      <c r="B957" s="74" t="s">
        <v>295</v>
      </c>
      <c r="C957" s="75"/>
      <c r="D957" s="75"/>
      <c r="E957" s="75"/>
      <c r="F957" s="41"/>
    </row>
    <row r="958" spans="1:6" x14ac:dyDescent="0.25">
      <c r="A958" s="53" t="s">
        <v>139</v>
      </c>
      <c r="B958" s="76"/>
      <c r="C958" s="83" t="s">
        <v>0</v>
      </c>
      <c r="D958" s="77" t="s">
        <v>2</v>
      </c>
      <c r="E958" s="76" t="s">
        <v>140</v>
      </c>
      <c r="F958" s="43" t="s">
        <v>131</v>
      </c>
    </row>
    <row r="960" spans="1:6" x14ac:dyDescent="0.25">
      <c r="A960" s="44" t="s">
        <v>296</v>
      </c>
      <c r="B960" s="45"/>
      <c r="C960" s="61">
        <v>1.05</v>
      </c>
      <c r="D960" s="45" t="s">
        <v>3</v>
      </c>
      <c r="E960" s="62">
        <v>136900</v>
      </c>
      <c r="F960" s="46">
        <v>143745</v>
      </c>
    </row>
    <row r="961" spans="1:6" x14ac:dyDescent="0.25">
      <c r="A961" s="44" t="s">
        <v>261</v>
      </c>
      <c r="B961" s="45"/>
      <c r="C961" s="61">
        <v>1</v>
      </c>
      <c r="D961" s="45" t="s">
        <v>29</v>
      </c>
      <c r="E961" s="62">
        <v>1000</v>
      </c>
      <c r="F961" s="46">
        <v>1000</v>
      </c>
    </row>
    <row r="962" spans="1:6" x14ac:dyDescent="0.25">
      <c r="A962" s="31" t="s">
        <v>144</v>
      </c>
      <c r="B962" s="45"/>
      <c r="C962" s="45"/>
      <c r="D962" s="45"/>
      <c r="E962" s="45"/>
      <c r="F962" s="47">
        <v>144745</v>
      </c>
    </row>
    <row r="964" spans="1:6" x14ac:dyDescent="0.25">
      <c r="A964" s="53" t="s">
        <v>148</v>
      </c>
      <c r="B964" s="76"/>
      <c r="C964" s="77" t="s">
        <v>0</v>
      </c>
      <c r="D964" s="76" t="s">
        <v>2</v>
      </c>
      <c r="E964" s="76" t="s">
        <v>149</v>
      </c>
      <c r="F964" s="43" t="s">
        <v>131</v>
      </c>
    </row>
    <row r="966" spans="1:6" x14ac:dyDescent="0.25">
      <c r="A966" s="44" t="s">
        <v>262</v>
      </c>
      <c r="B966" s="45"/>
      <c r="C966" s="61" t="s">
        <v>116</v>
      </c>
      <c r="D966" s="45" t="s">
        <v>151</v>
      </c>
      <c r="E966" s="62" t="s">
        <v>116</v>
      </c>
      <c r="F966" s="46" t="s">
        <v>116</v>
      </c>
    </row>
    <row r="968" spans="1:6" x14ac:dyDescent="0.25">
      <c r="A968" s="54" t="s">
        <v>263</v>
      </c>
      <c r="B968" s="55"/>
      <c r="C968" s="63">
        <v>1</v>
      </c>
      <c r="D968" s="55" t="s">
        <v>151</v>
      </c>
      <c r="E968" s="64">
        <v>183297</v>
      </c>
      <c r="F968" s="56">
        <v>183297</v>
      </c>
    </row>
    <row r="970" spans="1:6" x14ac:dyDescent="0.25">
      <c r="A970" s="54" t="s">
        <v>225</v>
      </c>
      <c r="B970" s="55"/>
      <c r="C970" s="63">
        <v>1</v>
      </c>
      <c r="D970" s="55" t="s">
        <v>151</v>
      </c>
      <c r="E970" s="64">
        <v>56153</v>
      </c>
      <c r="F970" s="56">
        <v>56153</v>
      </c>
    </row>
    <row r="972" spans="1:6" x14ac:dyDescent="0.25">
      <c r="A972" s="54" t="s">
        <v>154</v>
      </c>
      <c r="B972" s="55"/>
      <c r="C972" s="63">
        <v>3</v>
      </c>
      <c r="D972" s="55" t="s">
        <v>151</v>
      </c>
      <c r="E972" s="64">
        <v>37951</v>
      </c>
      <c r="F972" s="56">
        <v>113853</v>
      </c>
    </row>
    <row r="974" spans="1:6" x14ac:dyDescent="0.25">
      <c r="A974" s="57"/>
      <c r="B974" s="55"/>
      <c r="C974" s="55"/>
      <c r="D974" s="55"/>
      <c r="E974" s="55" t="s">
        <v>155</v>
      </c>
      <c r="F974" s="56">
        <v>353303</v>
      </c>
    </row>
    <row r="975" spans="1:6" x14ac:dyDescent="0.25">
      <c r="A975" s="30" t="s">
        <v>108</v>
      </c>
      <c r="B975" s="84">
        <v>23.551580000000001</v>
      </c>
      <c r="C975" s="45" t="s">
        <v>156</v>
      </c>
      <c r="D975" s="45"/>
      <c r="E975" s="45"/>
      <c r="F975" s="46">
        <v>15001</v>
      </c>
    </row>
    <row r="977" spans="1:6" x14ac:dyDescent="0.25">
      <c r="A977" s="31" t="s">
        <v>157</v>
      </c>
      <c r="B977" s="45"/>
      <c r="C977" s="45"/>
      <c r="D977" s="45"/>
      <c r="E977" s="45"/>
      <c r="F977" s="47">
        <v>15001</v>
      </c>
    </row>
    <row r="979" spans="1:6" x14ac:dyDescent="0.25">
      <c r="A979" s="58" t="s">
        <v>158</v>
      </c>
      <c r="B979" s="76"/>
      <c r="C979" s="83" t="s">
        <v>0</v>
      </c>
      <c r="D979" s="77" t="s">
        <v>2</v>
      </c>
      <c r="E979" s="76" t="s">
        <v>140</v>
      </c>
      <c r="F979" s="43" t="s">
        <v>131</v>
      </c>
    </row>
    <row r="981" spans="1:6" x14ac:dyDescent="0.25">
      <c r="A981" s="44" t="s">
        <v>159</v>
      </c>
      <c r="B981" s="45"/>
      <c r="C981" s="61">
        <v>0.05</v>
      </c>
      <c r="D981" s="45" t="s">
        <v>160</v>
      </c>
      <c r="E981" s="62">
        <v>15001</v>
      </c>
      <c r="F981" s="46">
        <v>750</v>
      </c>
    </row>
    <row r="983" spans="1:6" x14ac:dyDescent="0.25">
      <c r="A983" s="31" t="s">
        <v>161</v>
      </c>
      <c r="B983" s="45"/>
      <c r="C983" s="45"/>
      <c r="D983" s="45"/>
      <c r="E983" s="45"/>
      <c r="F983" s="47">
        <v>750</v>
      </c>
    </row>
    <row r="985" spans="1:6" x14ac:dyDescent="0.25">
      <c r="A985" s="42" t="s">
        <v>129</v>
      </c>
      <c r="B985" s="76"/>
      <c r="C985" s="77" t="s">
        <v>0</v>
      </c>
      <c r="D985" s="76" t="s">
        <v>2</v>
      </c>
      <c r="E985" s="76" t="s">
        <v>130</v>
      </c>
      <c r="F985" s="43" t="s">
        <v>131</v>
      </c>
    </row>
    <row r="987" spans="1:6" x14ac:dyDescent="0.25">
      <c r="A987" s="44" t="s">
        <v>264</v>
      </c>
      <c r="B987" s="45"/>
      <c r="C987" s="61" t="s">
        <v>116</v>
      </c>
      <c r="D987" s="45" t="s">
        <v>25</v>
      </c>
      <c r="E987" s="62" t="s">
        <v>116</v>
      </c>
      <c r="F987" s="46" t="s">
        <v>116</v>
      </c>
    </row>
    <row r="989" spans="1:6" x14ac:dyDescent="0.25">
      <c r="A989" s="54" t="s">
        <v>265</v>
      </c>
      <c r="B989" s="55"/>
      <c r="C989" s="63">
        <v>5.1900000000000002E-3</v>
      </c>
      <c r="D989" s="55" t="s">
        <v>113</v>
      </c>
      <c r="E989" s="64">
        <v>181247</v>
      </c>
      <c r="F989" s="56">
        <v>941</v>
      </c>
    </row>
    <row r="990" spans="1:6" x14ac:dyDescent="0.25">
      <c r="A990" s="54" t="s">
        <v>266</v>
      </c>
      <c r="B990" s="55"/>
      <c r="C990" s="63">
        <v>1</v>
      </c>
      <c r="D990" s="55" t="s">
        <v>3</v>
      </c>
      <c r="E990" s="64">
        <v>1588</v>
      </c>
      <c r="F990" s="56">
        <v>1588</v>
      </c>
    </row>
    <row r="991" spans="1:6" x14ac:dyDescent="0.25">
      <c r="A991" s="54" t="s">
        <v>267</v>
      </c>
      <c r="B991" s="55"/>
      <c r="C991" s="63">
        <v>5.1799999999999997E-3</v>
      </c>
      <c r="D991" s="55" t="s">
        <v>167</v>
      </c>
      <c r="E991" s="64">
        <v>67000</v>
      </c>
      <c r="F991" s="56">
        <v>347</v>
      </c>
    </row>
    <row r="992" spans="1:6" x14ac:dyDescent="0.25">
      <c r="A992" s="54" t="s">
        <v>268</v>
      </c>
      <c r="B992" s="55"/>
      <c r="C992" s="63">
        <v>4.0000000000000003E-5</v>
      </c>
      <c r="D992" s="55" t="s">
        <v>110</v>
      </c>
      <c r="E992" s="64">
        <v>350000</v>
      </c>
      <c r="F992" s="56">
        <v>14</v>
      </c>
    </row>
    <row r="993" spans="1:6" x14ac:dyDescent="0.25">
      <c r="A993" s="54" t="s">
        <v>269</v>
      </c>
      <c r="B993" s="55"/>
      <c r="C993" s="63">
        <v>4.0000000000000003E-5</v>
      </c>
      <c r="D993" s="55" t="s">
        <v>110</v>
      </c>
      <c r="E993" s="64">
        <v>350000</v>
      </c>
      <c r="F993" s="56">
        <v>14</v>
      </c>
    </row>
    <row r="994" spans="1:6" x14ac:dyDescent="0.25">
      <c r="A994" s="54" t="s">
        <v>270</v>
      </c>
      <c r="B994" s="55"/>
      <c r="C994" s="63">
        <v>6.9999999999999994E-5</v>
      </c>
      <c r="D994" s="55" t="s">
        <v>249</v>
      </c>
      <c r="E994" s="64">
        <v>100000</v>
      </c>
      <c r="F994" s="56">
        <v>7</v>
      </c>
    </row>
    <row r="995" spans="1:6" x14ac:dyDescent="0.25">
      <c r="A995" s="54" t="s">
        <v>271</v>
      </c>
      <c r="B995" s="55"/>
      <c r="C995" s="63">
        <v>1.04E-2</v>
      </c>
      <c r="D995" s="55" t="s">
        <v>110</v>
      </c>
      <c r="E995" s="64">
        <v>20000</v>
      </c>
      <c r="F995" s="56">
        <v>208</v>
      </c>
    </row>
    <row r="996" spans="1:6" x14ac:dyDescent="0.25">
      <c r="A996" s="54" t="s">
        <v>272</v>
      </c>
    </row>
    <row r="997" spans="1:6" x14ac:dyDescent="0.25">
      <c r="A997" s="57"/>
      <c r="B997" s="55"/>
      <c r="C997" s="55"/>
      <c r="D997" s="55"/>
      <c r="E997" s="55" t="s">
        <v>155</v>
      </c>
      <c r="F997" s="56">
        <v>3119</v>
      </c>
    </row>
    <row r="998" spans="1:6" x14ac:dyDescent="0.25">
      <c r="A998" s="30" t="s">
        <v>108</v>
      </c>
      <c r="B998" s="84">
        <v>1</v>
      </c>
      <c r="C998" s="45" t="s">
        <v>189</v>
      </c>
      <c r="D998" s="45"/>
      <c r="E998" s="45"/>
      <c r="F998" s="46">
        <v>3119</v>
      </c>
    </row>
    <row r="1000" spans="1:6" x14ac:dyDescent="0.25">
      <c r="A1000" s="31" t="s">
        <v>133</v>
      </c>
      <c r="B1000" s="45"/>
      <c r="C1000" s="45"/>
      <c r="D1000" s="45"/>
      <c r="E1000" s="45"/>
      <c r="F1000" s="47">
        <v>3119</v>
      </c>
    </row>
    <row r="1002" spans="1:6" x14ac:dyDescent="0.25">
      <c r="A1002" s="53" t="s">
        <v>194</v>
      </c>
      <c r="B1002" s="76"/>
      <c r="C1002" s="83" t="s">
        <v>0</v>
      </c>
      <c r="D1002" s="77" t="s">
        <v>2</v>
      </c>
      <c r="E1002" s="76" t="s">
        <v>140</v>
      </c>
      <c r="F1002" s="43" t="s">
        <v>131</v>
      </c>
    </row>
    <row r="1004" spans="1:6" x14ac:dyDescent="0.25">
      <c r="A1004" s="44" t="s">
        <v>273</v>
      </c>
      <c r="B1004" s="45"/>
      <c r="C1004" s="61">
        <v>0.83333000000000002</v>
      </c>
      <c r="D1004" s="45" t="s">
        <v>25</v>
      </c>
      <c r="E1004" s="62">
        <v>7500</v>
      </c>
      <c r="F1004" s="46">
        <v>6250</v>
      </c>
    </row>
    <row r="1006" spans="1:6" x14ac:dyDescent="0.25">
      <c r="A1006" s="44" t="s">
        <v>274</v>
      </c>
      <c r="B1006" s="45"/>
      <c r="C1006" s="61">
        <v>1</v>
      </c>
      <c r="D1006" s="45" t="s">
        <v>25</v>
      </c>
      <c r="E1006" s="62">
        <v>1000</v>
      </c>
      <c r="F1006" s="46">
        <v>1000</v>
      </c>
    </row>
    <row r="1007" spans="1:6" x14ac:dyDescent="0.25">
      <c r="A1007" s="44" t="s">
        <v>275</v>
      </c>
    </row>
    <row r="1008" spans="1:6" x14ac:dyDescent="0.25">
      <c r="A1008" s="44" t="s">
        <v>276</v>
      </c>
      <c r="B1008" s="45"/>
      <c r="C1008" s="61">
        <v>1</v>
      </c>
      <c r="D1008" s="45" t="s">
        <v>249</v>
      </c>
      <c r="E1008" s="62">
        <v>500</v>
      </c>
      <c r="F1008" s="46">
        <v>500</v>
      </c>
    </row>
    <row r="1009" spans="1:6" x14ac:dyDescent="0.25">
      <c r="A1009" s="31" t="s">
        <v>198</v>
      </c>
      <c r="B1009" s="45"/>
      <c r="C1009" s="45"/>
      <c r="D1009" s="45"/>
      <c r="E1009" s="45"/>
      <c r="F1009" s="47">
        <v>7750</v>
      </c>
    </row>
    <row r="1011" spans="1:6" x14ac:dyDescent="0.25">
      <c r="A1011" s="48"/>
      <c r="B1011" s="45" t="s">
        <v>134</v>
      </c>
      <c r="C1011" s="45"/>
      <c r="D1011" s="78"/>
      <c r="E1011" s="79" t="s">
        <v>116</v>
      </c>
      <c r="F1011" s="49">
        <v>171365</v>
      </c>
    </row>
    <row r="1013" spans="1:6" x14ac:dyDescent="0.25">
      <c r="A1013" s="30"/>
      <c r="B1013" s="45"/>
      <c r="C1013" s="45"/>
      <c r="D1013" s="80" t="s">
        <v>135</v>
      </c>
      <c r="E1013" s="81"/>
      <c r="F1013" s="50">
        <v>171365</v>
      </c>
    </row>
    <row r="1014" spans="1:6" x14ac:dyDescent="0.25">
      <c r="A1014" s="51" t="s">
        <v>297</v>
      </c>
      <c r="B1014" s="45"/>
      <c r="C1014" s="45"/>
      <c r="D1014" s="82"/>
      <c r="E1014" s="45"/>
      <c r="F1014" s="51"/>
    </row>
    <row r="1015" spans="1:6" x14ac:dyDescent="0.25">
      <c r="A1015" s="30"/>
      <c r="B1015" s="45"/>
      <c r="C1015" s="45"/>
      <c r="D1015" s="45"/>
      <c r="E1015" s="45"/>
      <c r="F1015" s="52"/>
    </row>
    <row r="1017" spans="1:6" x14ac:dyDescent="0.25">
      <c r="A1017" s="40" t="s">
        <v>298</v>
      </c>
      <c r="B1017" s="74" t="s">
        <v>299</v>
      </c>
      <c r="C1017" s="75"/>
      <c r="D1017" s="75"/>
      <c r="E1017" s="75"/>
      <c r="F1017" s="41"/>
    </row>
    <row r="1018" spans="1:6" x14ac:dyDescent="0.25">
      <c r="A1018" s="53" t="s">
        <v>139</v>
      </c>
      <c r="B1018" s="76"/>
      <c r="C1018" s="83" t="s">
        <v>0</v>
      </c>
      <c r="D1018" s="77" t="s">
        <v>2</v>
      </c>
      <c r="E1018" s="76" t="s">
        <v>140</v>
      </c>
      <c r="F1018" s="43" t="s">
        <v>131</v>
      </c>
    </row>
    <row r="1020" spans="1:6" x14ac:dyDescent="0.25">
      <c r="A1020" s="44" t="s">
        <v>300</v>
      </c>
      <c r="B1020" s="45"/>
      <c r="C1020" s="61">
        <v>1.05</v>
      </c>
      <c r="D1020" s="45" t="s">
        <v>29</v>
      </c>
      <c r="E1020" s="62">
        <v>81460</v>
      </c>
      <c r="F1020" s="46">
        <v>85533</v>
      </c>
    </row>
    <row r="1021" spans="1:6" x14ac:dyDescent="0.25">
      <c r="A1021" s="44" t="s">
        <v>261</v>
      </c>
      <c r="B1021" s="45"/>
      <c r="C1021" s="61">
        <v>1</v>
      </c>
      <c r="D1021" s="45" t="s">
        <v>29</v>
      </c>
      <c r="E1021" s="62">
        <v>1000</v>
      </c>
      <c r="F1021" s="46">
        <v>1000</v>
      </c>
    </row>
    <row r="1022" spans="1:6" x14ac:dyDescent="0.25">
      <c r="A1022" s="31" t="s">
        <v>144</v>
      </c>
      <c r="B1022" s="45"/>
      <c r="C1022" s="45"/>
      <c r="D1022" s="45"/>
      <c r="E1022" s="45"/>
      <c r="F1022" s="47">
        <v>86533</v>
      </c>
    </row>
    <row r="1024" spans="1:6" x14ac:dyDescent="0.25">
      <c r="A1024" s="53" t="s">
        <v>148</v>
      </c>
      <c r="B1024" s="76"/>
      <c r="C1024" s="77" t="s">
        <v>0</v>
      </c>
      <c r="D1024" s="76" t="s">
        <v>2</v>
      </c>
      <c r="E1024" s="76" t="s">
        <v>149</v>
      </c>
      <c r="F1024" s="43" t="s">
        <v>131</v>
      </c>
    </row>
    <row r="1026" spans="1:6" x14ac:dyDescent="0.25">
      <c r="A1026" s="44" t="s">
        <v>262</v>
      </c>
      <c r="B1026" s="45"/>
      <c r="C1026" s="61" t="s">
        <v>116</v>
      </c>
      <c r="D1026" s="45" t="s">
        <v>151</v>
      </c>
      <c r="E1026" s="62" t="s">
        <v>116</v>
      </c>
      <c r="F1026" s="46" t="s">
        <v>116</v>
      </c>
    </row>
    <row r="1028" spans="1:6" x14ac:dyDescent="0.25">
      <c r="A1028" s="54" t="s">
        <v>263</v>
      </c>
      <c r="B1028" s="55"/>
      <c r="C1028" s="63">
        <v>1</v>
      </c>
      <c r="D1028" s="55" t="s">
        <v>151</v>
      </c>
      <c r="E1028" s="64">
        <v>183297</v>
      </c>
      <c r="F1028" s="56">
        <v>183297</v>
      </c>
    </row>
    <row r="1030" spans="1:6" x14ac:dyDescent="0.25">
      <c r="A1030" s="54" t="s">
        <v>225</v>
      </c>
      <c r="B1030" s="55"/>
      <c r="C1030" s="63">
        <v>1</v>
      </c>
      <c r="D1030" s="55" t="s">
        <v>151</v>
      </c>
      <c r="E1030" s="64">
        <v>56153</v>
      </c>
      <c r="F1030" s="56">
        <v>56153</v>
      </c>
    </row>
    <row r="1032" spans="1:6" x14ac:dyDescent="0.25">
      <c r="A1032" s="54" t="s">
        <v>154</v>
      </c>
      <c r="B1032" s="55"/>
      <c r="C1032" s="63">
        <v>3</v>
      </c>
      <c r="D1032" s="55" t="s">
        <v>151</v>
      </c>
      <c r="E1032" s="64">
        <v>37951</v>
      </c>
      <c r="F1032" s="56">
        <v>113853</v>
      </c>
    </row>
    <row r="1034" spans="1:6" x14ac:dyDescent="0.25">
      <c r="A1034" s="57"/>
      <c r="B1034" s="55"/>
      <c r="C1034" s="55"/>
      <c r="D1034" s="55"/>
      <c r="E1034" s="55" t="s">
        <v>155</v>
      </c>
      <c r="F1034" s="56">
        <v>353303</v>
      </c>
    </row>
    <row r="1035" spans="1:6" x14ac:dyDescent="0.25">
      <c r="A1035" s="30" t="s">
        <v>108</v>
      </c>
      <c r="B1035" s="84">
        <v>9.9295000000000009</v>
      </c>
      <c r="C1035" s="45" t="s">
        <v>156</v>
      </c>
      <c r="D1035" s="45"/>
      <c r="E1035" s="45"/>
      <c r="F1035" s="46">
        <v>35581</v>
      </c>
    </row>
    <row r="1037" spans="1:6" x14ac:dyDescent="0.25">
      <c r="A1037" s="31" t="s">
        <v>157</v>
      </c>
      <c r="B1037" s="45"/>
      <c r="C1037" s="45"/>
      <c r="D1037" s="45"/>
      <c r="E1037" s="45"/>
      <c r="F1037" s="47">
        <v>35581</v>
      </c>
    </row>
    <row r="1039" spans="1:6" x14ac:dyDescent="0.25">
      <c r="A1039" s="58" t="s">
        <v>158</v>
      </c>
      <c r="B1039" s="76"/>
      <c r="C1039" s="83" t="s">
        <v>0</v>
      </c>
      <c r="D1039" s="77" t="s">
        <v>2</v>
      </c>
      <c r="E1039" s="76" t="s">
        <v>140</v>
      </c>
      <c r="F1039" s="43" t="s">
        <v>131</v>
      </c>
    </row>
    <row r="1041" spans="1:6" x14ac:dyDescent="0.25">
      <c r="A1041" s="44" t="s">
        <v>159</v>
      </c>
      <c r="B1041" s="45"/>
      <c r="C1041" s="61">
        <v>0.05</v>
      </c>
      <c r="D1041" s="45" t="s">
        <v>160</v>
      </c>
      <c r="E1041" s="62">
        <v>35581</v>
      </c>
      <c r="F1041" s="46">
        <v>1779</v>
      </c>
    </row>
    <row r="1043" spans="1:6" x14ac:dyDescent="0.25">
      <c r="A1043" s="31" t="s">
        <v>161</v>
      </c>
      <c r="B1043" s="45"/>
      <c r="C1043" s="45"/>
      <c r="D1043" s="45"/>
      <c r="E1043" s="45"/>
      <c r="F1043" s="47">
        <v>1779</v>
      </c>
    </row>
    <row r="1045" spans="1:6" x14ac:dyDescent="0.25">
      <c r="A1045" s="42" t="s">
        <v>129</v>
      </c>
      <c r="B1045" s="76"/>
      <c r="C1045" s="77" t="s">
        <v>0</v>
      </c>
      <c r="D1045" s="76" t="s">
        <v>2</v>
      </c>
      <c r="E1045" s="76" t="s">
        <v>130</v>
      </c>
      <c r="F1045" s="43" t="s">
        <v>131</v>
      </c>
    </row>
    <row r="1048" spans="1:6" x14ac:dyDescent="0.25">
      <c r="A1048" s="59" t="s">
        <v>176</v>
      </c>
      <c r="B1048" s="85"/>
      <c r="C1048" s="76"/>
      <c r="D1048" s="83" t="s">
        <v>177</v>
      </c>
      <c r="E1048" s="85"/>
      <c r="F1048" s="60"/>
    </row>
    <row r="1049" spans="1:6" x14ac:dyDescent="0.25">
      <c r="A1049" s="19"/>
      <c r="B1049" s="65"/>
      <c r="C1049" s="65"/>
      <c r="D1049" s="66"/>
      <c r="E1049" s="65"/>
      <c r="F1049" s="20"/>
    </row>
    <row r="1050" spans="1:6" x14ac:dyDescent="0.25">
      <c r="A1050" s="22" t="s">
        <v>116</v>
      </c>
      <c r="B1050" s="67"/>
      <c r="C1050" s="65"/>
      <c r="D1050" s="67" t="s">
        <v>117</v>
      </c>
      <c r="E1050" s="68" t="s">
        <v>116</v>
      </c>
      <c r="F1050" s="24"/>
    </row>
    <row r="1051" spans="1:6" x14ac:dyDescent="0.25">
      <c r="A1051" s="25" t="s">
        <v>116</v>
      </c>
      <c r="B1051" s="65"/>
      <c r="C1051" s="65"/>
      <c r="D1051" s="67" t="s">
        <v>118</v>
      </c>
      <c r="E1051" s="69" t="s">
        <v>116</v>
      </c>
      <c r="F1051" s="24"/>
    </row>
    <row r="1052" spans="1:6" x14ac:dyDescent="0.25">
      <c r="A1052" s="23" t="s">
        <v>116</v>
      </c>
      <c r="B1052" s="65"/>
      <c r="C1052" s="65"/>
      <c r="D1052" s="67" t="s">
        <v>119</v>
      </c>
      <c r="E1052" s="67" t="s">
        <v>116</v>
      </c>
      <c r="F1052" s="24"/>
    </row>
    <row r="1053" spans="1:6" x14ac:dyDescent="0.25">
      <c r="A1053" s="23" t="s">
        <v>116</v>
      </c>
      <c r="B1053" s="67"/>
      <c r="C1053" s="65"/>
      <c r="D1053" s="67" t="s">
        <v>120</v>
      </c>
      <c r="E1053" s="69">
        <v>11</v>
      </c>
      <c r="F1053" s="24"/>
    </row>
    <row r="1054" spans="1:6" x14ac:dyDescent="0.25">
      <c r="A1054" s="23" t="s">
        <v>116</v>
      </c>
      <c r="B1054" s="67"/>
      <c r="C1054" s="65"/>
      <c r="D1054" s="70"/>
      <c r="E1054" s="66"/>
      <c r="F1054" s="24"/>
    </row>
    <row r="1055" spans="1:6" x14ac:dyDescent="0.25">
      <c r="A1055" s="25"/>
      <c r="B1055" s="65"/>
      <c r="C1055" s="65"/>
      <c r="D1055" s="71"/>
      <c r="E1055" s="65"/>
      <c r="F1055" s="26"/>
    </row>
    <row r="1056" spans="1:6" x14ac:dyDescent="0.25">
      <c r="A1056" s="27"/>
      <c r="B1056" s="70"/>
      <c r="C1056" s="70"/>
      <c r="D1056" s="65"/>
      <c r="E1056" s="65"/>
      <c r="F1056" s="26"/>
    </row>
    <row r="1057" spans="1:6" x14ac:dyDescent="0.25">
      <c r="A1057" s="28" t="s">
        <v>121</v>
      </c>
      <c r="B1057" s="65"/>
      <c r="C1057" s="65"/>
      <c r="D1057" s="65"/>
      <c r="E1057" s="65"/>
      <c r="F1057" s="24"/>
    </row>
    <row r="1058" spans="1:6" x14ac:dyDescent="0.25">
      <c r="A1058" s="29" t="s">
        <v>116</v>
      </c>
      <c r="B1058" s="67"/>
      <c r="C1058" s="67"/>
      <c r="D1058" s="65"/>
      <c r="E1058" s="65"/>
      <c r="F1058" s="24"/>
    </row>
    <row r="1059" spans="1:6" x14ac:dyDescent="0.25">
      <c r="A1059" s="29" t="s">
        <v>116</v>
      </c>
      <c r="B1059" s="67"/>
      <c r="C1059" s="67"/>
      <c r="D1059" s="65"/>
      <c r="E1059" s="65"/>
      <c r="F1059" s="24"/>
    </row>
    <row r="1060" spans="1:6" x14ac:dyDescent="0.25">
      <c r="A1060" s="30" t="s">
        <v>116</v>
      </c>
      <c r="B1060" s="45"/>
      <c r="C1060" s="45"/>
      <c r="F1060" s="32"/>
    </row>
    <row r="1061" spans="1:6" x14ac:dyDescent="0.25">
      <c r="A1061" s="38" t="s">
        <v>126</v>
      </c>
      <c r="B1061" s="73"/>
      <c r="C1061" s="73"/>
      <c r="D1061" s="73"/>
      <c r="E1061" s="73"/>
      <c r="F1061" s="39"/>
    </row>
    <row r="1063" spans="1:6" x14ac:dyDescent="0.25">
      <c r="A1063" s="44" t="s">
        <v>264</v>
      </c>
      <c r="B1063" s="45"/>
      <c r="C1063" s="61" t="s">
        <v>116</v>
      </c>
      <c r="D1063" s="45" t="s">
        <v>25</v>
      </c>
      <c r="E1063" s="62" t="s">
        <v>116</v>
      </c>
      <c r="F1063" s="46" t="s">
        <v>116</v>
      </c>
    </row>
    <row r="1065" spans="1:6" x14ac:dyDescent="0.25">
      <c r="A1065" s="54" t="s">
        <v>265</v>
      </c>
      <c r="B1065" s="55"/>
      <c r="C1065" s="63">
        <v>5.1900000000000002E-3</v>
      </c>
      <c r="D1065" s="55" t="s">
        <v>113</v>
      </c>
      <c r="E1065" s="64">
        <v>181247</v>
      </c>
      <c r="F1065" s="56">
        <v>941</v>
      </c>
    </row>
    <row r="1066" spans="1:6" x14ac:dyDescent="0.25">
      <c r="A1066" s="54" t="s">
        <v>266</v>
      </c>
      <c r="B1066" s="55"/>
      <c r="C1066" s="63">
        <v>1</v>
      </c>
      <c r="D1066" s="55" t="s">
        <v>3</v>
      </c>
      <c r="E1066" s="64">
        <v>1588</v>
      </c>
      <c r="F1066" s="56">
        <v>1588</v>
      </c>
    </row>
    <row r="1067" spans="1:6" x14ac:dyDescent="0.25">
      <c r="A1067" s="54" t="s">
        <v>267</v>
      </c>
      <c r="B1067" s="55"/>
      <c r="C1067" s="63">
        <v>5.1799999999999997E-3</v>
      </c>
      <c r="D1067" s="55" t="s">
        <v>167</v>
      </c>
      <c r="E1067" s="64">
        <v>67000</v>
      </c>
      <c r="F1067" s="56">
        <v>347</v>
      </c>
    </row>
    <row r="1068" spans="1:6" x14ac:dyDescent="0.25">
      <c r="A1068" s="54" t="s">
        <v>268</v>
      </c>
      <c r="B1068" s="55"/>
      <c r="C1068" s="63">
        <v>4.0000000000000003E-5</v>
      </c>
      <c r="D1068" s="55" t="s">
        <v>110</v>
      </c>
      <c r="E1068" s="64">
        <v>350000</v>
      </c>
      <c r="F1068" s="56">
        <v>14</v>
      </c>
    </row>
    <row r="1069" spans="1:6" x14ac:dyDescent="0.25">
      <c r="A1069" s="54" t="s">
        <v>269</v>
      </c>
      <c r="B1069" s="55"/>
      <c r="C1069" s="63">
        <v>4.0000000000000003E-5</v>
      </c>
      <c r="D1069" s="55" t="s">
        <v>110</v>
      </c>
      <c r="E1069" s="64">
        <v>350000</v>
      </c>
      <c r="F1069" s="56">
        <v>14</v>
      </c>
    </row>
    <row r="1070" spans="1:6" x14ac:dyDescent="0.25">
      <c r="A1070" s="54" t="s">
        <v>270</v>
      </c>
      <c r="B1070" s="55"/>
      <c r="C1070" s="63">
        <v>6.9999999999999994E-5</v>
      </c>
      <c r="D1070" s="55" t="s">
        <v>249</v>
      </c>
      <c r="E1070" s="64">
        <v>100000</v>
      </c>
      <c r="F1070" s="56">
        <v>7</v>
      </c>
    </row>
    <row r="1071" spans="1:6" x14ac:dyDescent="0.25">
      <c r="A1071" s="54" t="s">
        <v>271</v>
      </c>
      <c r="B1071" s="55"/>
      <c r="C1071" s="63">
        <v>1.04E-2</v>
      </c>
      <c r="D1071" s="55" t="s">
        <v>110</v>
      </c>
      <c r="E1071" s="64">
        <v>20000</v>
      </c>
      <c r="F1071" s="56">
        <v>208</v>
      </c>
    </row>
    <row r="1072" spans="1:6" x14ac:dyDescent="0.25">
      <c r="A1072" s="54" t="s">
        <v>272</v>
      </c>
    </row>
    <row r="1073" spans="1:6" x14ac:dyDescent="0.25">
      <c r="A1073" s="57"/>
      <c r="B1073" s="55"/>
      <c r="C1073" s="55"/>
      <c r="D1073" s="55"/>
      <c r="E1073" s="55" t="s">
        <v>155</v>
      </c>
      <c r="F1073" s="56">
        <v>3119</v>
      </c>
    </row>
    <row r="1074" spans="1:6" x14ac:dyDescent="0.25">
      <c r="A1074" s="30" t="s">
        <v>108</v>
      </c>
      <c r="B1074" s="84">
        <v>0.5</v>
      </c>
      <c r="C1074" s="45" t="s">
        <v>189</v>
      </c>
      <c r="D1074" s="45"/>
      <c r="E1074" s="45"/>
      <c r="F1074" s="46">
        <v>6238</v>
      </c>
    </row>
    <row r="1076" spans="1:6" x14ac:dyDescent="0.25">
      <c r="A1076" s="31" t="s">
        <v>133</v>
      </c>
      <c r="B1076" s="45"/>
      <c r="C1076" s="45"/>
      <c r="D1076" s="45"/>
      <c r="E1076" s="45"/>
      <c r="F1076" s="47">
        <v>6238</v>
      </c>
    </row>
    <row r="1078" spans="1:6" x14ac:dyDescent="0.25">
      <c r="A1078" s="53" t="s">
        <v>194</v>
      </c>
      <c r="B1078" s="76"/>
      <c r="C1078" s="83" t="s">
        <v>0</v>
      </c>
      <c r="D1078" s="77" t="s">
        <v>2</v>
      </c>
      <c r="E1078" s="76" t="s">
        <v>140</v>
      </c>
      <c r="F1078" s="43" t="s">
        <v>131</v>
      </c>
    </row>
    <row r="1080" spans="1:6" x14ac:dyDescent="0.25">
      <c r="A1080" s="44" t="s">
        <v>274</v>
      </c>
      <c r="B1080" s="45"/>
      <c r="C1080" s="61">
        <v>1</v>
      </c>
      <c r="D1080" s="45" t="s">
        <v>25</v>
      </c>
      <c r="E1080" s="62">
        <v>1000</v>
      </c>
      <c r="F1080" s="46">
        <v>1000</v>
      </c>
    </row>
    <row r="1081" spans="1:6" x14ac:dyDescent="0.25">
      <c r="A1081" s="44" t="s">
        <v>275</v>
      </c>
    </row>
    <row r="1083" spans="1:6" x14ac:dyDescent="0.25">
      <c r="A1083" s="44" t="s">
        <v>301</v>
      </c>
      <c r="B1083" s="45"/>
      <c r="C1083" s="61">
        <v>1</v>
      </c>
      <c r="D1083" s="45" t="s">
        <v>29</v>
      </c>
      <c r="E1083" s="62">
        <v>7500</v>
      </c>
      <c r="F1083" s="46">
        <v>7500</v>
      </c>
    </row>
    <row r="1084" spans="1:6" x14ac:dyDescent="0.25">
      <c r="A1084" s="31" t="s">
        <v>198</v>
      </c>
      <c r="B1084" s="45"/>
      <c r="C1084" s="45"/>
      <c r="D1084" s="45"/>
      <c r="E1084" s="45"/>
      <c r="F1084" s="47">
        <v>8500</v>
      </c>
    </row>
    <row r="1086" spans="1:6" x14ac:dyDescent="0.25">
      <c r="A1086" s="48"/>
      <c r="B1086" s="45" t="s">
        <v>134</v>
      </c>
      <c r="C1086" s="45"/>
      <c r="D1086" s="78"/>
      <c r="E1086" s="79" t="s">
        <v>116</v>
      </c>
      <c r="F1086" s="49">
        <v>138631</v>
      </c>
    </row>
    <row r="1088" spans="1:6" x14ac:dyDescent="0.25">
      <c r="A1088" s="30"/>
      <c r="B1088" s="45"/>
      <c r="C1088" s="45"/>
      <c r="D1088" s="80" t="s">
        <v>135</v>
      </c>
      <c r="E1088" s="81"/>
      <c r="F1088" s="50">
        <v>138631</v>
      </c>
    </row>
    <row r="1089" spans="1:6" x14ac:dyDescent="0.25">
      <c r="A1089" s="51" t="s">
        <v>302</v>
      </c>
      <c r="B1089" s="45"/>
      <c r="C1089" s="45"/>
      <c r="D1089" s="82"/>
      <c r="E1089" s="45"/>
      <c r="F1089" s="51"/>
    </row>
    <row r="1090" spans="1:6" x14ac:dyDescent="0.25">
      <c r="A1090" s="30"/>
      <c r="B1090" s="45"/>
      <c r="C1090" s="45"/>
      <c r="D1090" s="45"/>
      <c r="E1090" s="45"/>
      <c r="F1090" s="52"/>
    </row>
    <row r="1092" spans="1:6" x14ac:dyDescent="0.25">
      <c r="A1092" s="40" t="s">
        <v>303</v>
      </c>
      <c r="B1092" s="74" t="s">
        <v>304</v>
      </c>
      <c r="C1092" s="75"/>
      <c r="D1092" s="75"/>
      <c r="E1092" s="75"/>
      <c r="F1092" s="41"/>
    </row>
    <row r="1093" spans="1:6" x14ac:dyDescent="0.25">
      <c r="A1093" s="53" t="s">
        <v>139</v>
      </c>
      <c r="B1093" s="76"/>
      <c r="C1093" s="83" t="s">
        <v>0</v>
      </c>
      <c r="D1093" s="77" t="s">
        <v>2</v>
      </c>
      <c r="E1093" s="76" t="s">
        <v>140</v>
      </c>
      <c r="F1093" s="43" t="s">
        <v>131</v>
      </c>
    </row>
    <row r="1095" spans="1:6" x14ac:dyDescent="0.25">
      <c r="A1095" s="44" t="s">
        <v>305</v>
      </c>
      <c r="B1095" s="45"/>
      <c r="C1095" s="61">
        <v>1</v>
      </c>
      <c r="D1095" s="45" t="s">
        <v>29</v>
      </c>
      <c r="E1095" s="62">
        <v>153285</v>
      </c>
      <c r="F1095" s="46">
        <v>153285</v>
      </c>
    </row>
    <row r="1096" spans="1:6" x14ac:dyDescent="0.25">
      <c r="A1096" s="44" t="s">
        <v>261</v>
      </c>
      <c r="B1096" s="45"/>
      <c r="C1096" s="61">
        <v>1</v>
      </c>
      <c r="D1096" s="45" t="s">
        <v>29</v>
      </c>
      <c r="E1096" s="62">
        <v>1000</v>
      </c>
      <c r="F1096" s="46">
        <v>1000</v>
      </c>
    </row>
    <row r="1097" spans="1:6" x14ac:dyDescent="0.25">
      <c r="A1097" s="31" t="s">
        <v>144</v>
      </c>
      <c r="B1097" s="45"/>
      <c r="C1097" s="45"/>
      <c r="D1097" s="45"/>
      <c r="E1097" s="45"/>
      <c r="F1097" s="47">
        <v>154285</v>
      </c>
    </row>
    <row r="1099" spans="1:6" x14ac:dyDescent="0.25">
      <c r="A1099" s="53" t="s">
        <v>148</v>
      </c>
      <c r="B1099" s="76"/>
      <c r="C1099" s="77" t="s">
        <v>0</v>
      </c>
      <c r="D1099" s="76" t="s">
        <v>2</v>
      </c>
      <c r="E1099" s="76" t="s">
        <v>149</v>
      </c>
      <c r="F1099" s="43" t="s">
        <v>131</v>
      </c>
    </row>
    <row r="1101" spans="1:6" x14ac:dyDescent="0.25">
      <c r="A1101" s="44" t="s">
        <v>262</v>
      </c>
      <c r="B1101" s="45"/>
      <c r="C1101" s="61" t="s">
        <v>116</v>
      </c>
      <c r="D1101" s="45" t="s">
        <v>151</v>
      </c>
      <c r="E1101" s="62" t="s">
        <v>116</v>
      </c>
      <c r="F1101" s="46" t="s">
        <v>116</v>
      </c>
    </row>
    <row r="1103" spans="1:6" x14ac:dyDescent="0.25">
      <c r="A1103" s="54" t="s">
        <v>263</v>
      </c>
      <c r="B1103" s="55"/>
      <c r="C1103" s="63">
        <v>1</v>
      </c>
      <c r="D1103" s="55" t="s">
        <v>151</v>
      </c>
      <c r="E1103" s="64">
        <v>183297</v>
      </c>
      <c r="F1103" s="56">
        <v>183297</v>
      </c>
    </row>
    <row r="1105" spans="1:6" x14ac:dyDescent="0.25">
      <c r="A1105" s="54" t="s">
        <v>225</v>
      </c>
      <c r="B1105" s="55"/>
      <c r="C1105" s="63">
        <v>1</v>
      </c>
      <c r="D1105" s="55" t="s">
        <v>151</v>
      </c>
      <c r="E1105" s="64">
        <v>56153</v>
      </c>
      <c r="F1105" s="56">
        <v>56153</v>
      </c>
    </row>
    <row r="1107" spans="1:6" x14ac:dyDescent="0.25">
      <c r="A1107" s="54" t="s">
        <v>154</v>
      </c>
      <c r="B1107" s="55"/>
      <c r="C1107" s="63">
        <v>3</v>
      </c>
      <c r="D1107" s="55" t="s">
        <v>151</v>
      </c>
      <c r="E1107" s="64">
        <v>37951</v>
      </c>
      <c r="F1107" s="56">
        <v>113853</v>
      </c>
    </row>
    <row r="1109" spans="1:6" x14ac:dyDescent="0.25">
      <c r="A1109" s="57"/>
      <c r="B1109" s="55"/>
      <c r="C1109" s="55"/>
      <c r="D1109" s="55"/>
      <c r="E1109" s="55" t="s">
        <v>155</v>
      </c>
      <c r="F1109" s="56">
        <v>353303</v>
      </c>
    </row>
    <row r="1110" spans="1:6" x14ac:dyDescent="0.25">
      <c r="A1110" s="30" t="s">
        <v>108</v>
      </c>
      <c r="B1110" s="84">
        <v>9.9295000000000009</v>
      </c>
      <c r="C1110" s="45" t="s">
        <v>156</v>
      </c>
      <c r="D1110" s="45"/>
      <c r="E1110" s="45"/>
      <c r="F1110" s="46">
        <v>35581</v>
      </c>
    </row>
    <row r="1112" spans="1:6" x14ac:dyDescent="0.25">
      <c r="A1112" s="31" t="s">
        <v>157</v>
      </c>
      <c r="B1112" s="45"/>
      <c r="C1112" s="45"/>
      <c r="D1112" s="45"/>
      <c r="E1112" s="45"/>
      <c r="F1112" s="47">
        <v>35581</v>
      </c>
    </row>
    <row r="1114" spans="1:6" x14ac:dyDescent="0.25">
      <c r="A1114" s="58" t="s">
        <v>158</v>
      </c>
      <c r="B1114" s="76"/>
      <c r="C1114" s="83" t="s">
        <v>0</v>
      </c>
      <c r="D1114" s="77" t="s">
        <v>2</v>
      </c>
      <c r="E1114" s="76" t="s">
        <v>140</v>
      </c>
      <c r="F1114" s="43" t="s">
        <v>131</v>
      </c>
    </row>
    <row r="1116" spans="1:6" x14ac:dyDescent="0.25">
      <c r="A1116" s="44" t="s">
        <v>159</v>
      </c>
      <c r="B1116" s="45"/>
      <c r="C1116" s="61">
        <v>0.05</v>
      </c>
      <c r="D1116" s="45" t="s">
        <v>160</v>
      </c>
      <c r="E1116" s="62">
        <v>35581</v>
      </c>
      <c r="F1116" s="46">
        <v>1779</v>
      </c>
    </row>
    <row r="1118" spans="1:6" x14ac:dyDescent="0.25">
      <c r="A1118" s="31" t="s">
        <v>161</v>
      </c>
      <c r="B1118" s="45"/>
      <c r="C1118" s="45"/>
      <c r="D1118" s="45"/>
      <c r="E1118" s="45"/>
      <c r="F1118" s="47">
        <v>1779</v>
      </c>
    </row>
    <row r="1120" spans="1:6" x14ac:dyDescent="0.25">
      <c r="A1120" s="42" t="s">
        <v>129</v>
      </c>
      <c r="B1120" s="76"/>
      <c r="C1120" s="77" t="s">
        <v>0</v>
      </c>
      <c r="D1120" s="76" t="s">
        <v>2</v>
      </c>
      <c r="E1120" s="76" t="s">
        <v>130</v>
      </c>
      <c r="F1120" s="43" t="s">
        <v>131</v>
      </c>
    </row>
    <row r="1122" spans="1:6" x14ac:dyDescent="0.25">
      <c r="A1122" s="44" t="s">
        <v>264</v>
      </c>
      <c r="B1122" s="45"/>
      <c r="C1122" s="61" t="s">
        <v>116</v>
      </c>
      <c r="D1122" s="45" t="s">
        <v>25</v>
      </c>
      <c r="E1122" s="62" t="s">
        <v>116</v>
      </c>
      <c r="F1122" s="46" t="s">
        <v>116</v>
      </c>
    </row>
    <row r="1124" spans="1:6" x14ac:dyDescent="0.25">
      <c r="A1124" s="54" t="s">
        <v>265</v>
      </c>
      <c r="B1124" s="55"/>
      <c r="C1124" s="63">
        <v>5.1900000000000002E-3</v>
      </c>
      <c r="D1124" s="55" t="s">
        <v>113</v>
      </c>
      <c r="E1124" s="64">
        <v>181247</v>
      </c>
      <c r="F1124" s="56">
        <v>941</v>
      </c>
    </row>
    <row r="1125" spans="1:6" x14ac:dyDescent="0.25">
      <c r="A1125" s="54" t="s">
        <v>266</v>
      </c>
      <c r="B1125" s="55"/>
      <c r="C1125" s="63">
        <v>1</v>
      </c>
      <c r="D1125" s="55" t="s">
        <v>3</v>
      </c>
      <c r="E1125" s="64">
        <v>1588</v>
      </c>
      <c r="F1125" s="56">
        <v>1588</v>
      </c>
    </row>
    <row r="1126" spans="1:6" x14ac:dyDescent="0.25">
      <c r="A1126" s="54" t="s">
        <v>267</v>
      </c>
      <c r="B1126" s="55"/>
      <c r="C1126" s="63">
        <v>5.1799999999999997E-3</v>
      </c>
      <c r="D1126" s="55" t="s">
        <v>167</v>
      </c>
      <c r="E1126" s="64">
        <v>67000</v>
      </c>
      <c r="F1126" s="56">
        <v>347</v>
      </c>
    </row>
    <row r="1127" spans="1:6" x14ac:dyDescent="0.25">
      <c r="A1127" s="54" t="s">
        <v>268</v>
      </c>
      <c r="B1127" s="55"/>
      <c r="C1127" s="63">
        <v>4.0000000000000003E-5</v>
      </c>
      <c r="D1127" s="55" t="s">
        <v>110</v>
      </c>
      <c r="E1127" s="64">
        <v>350000</v>
      </c>
      <c r="F1127" s="56">
        <v>14</v>
      </c>
    </row>
    <row r="1128" spans="1:6" x14ac:dyDescent="0.25">
      <c r="A1128" s="54" t="s">
        <v>269</v>
      </c>
      <c r="B1128" s="55"/>
      <c r="C1128" s="63">
        <v>4.0000000000000003E-5</v>
      </c>
      <c r="D1128" s="55" t="s">
        <v>110</v>
      </c>
      <c r="E1128" s="64">
        <v>350000</v>
      </c>
      <c r="F1128" s="56">
        <v>14</v>
      </c>
    </row>
    <row r="1129" spans="1:6" x14ac:dyDescent="0.25">
      <c r="A1129" s="54" t="s">
        <v>270</v>
      </c>
      <c r="B1129" s="55"/>
      <c r="C1129" s="63">
        <v>6.9999999999999994E-5</v>
      </c>
      <c r="D1129" s="55" t="s">
        <v>249</v>
      </c>
      <c r="E1129" s="64">
        <v>100000</v>
      </c>
      <c r="F1129" s="56">
        <v>7</v>
      </c>
    </row>
    <row r="1130" spans="1:6" x14ac:dyDescent="0.25">
      <c r="A1130" s="54" t="s">
        <v>271</v>
      </c>
      <c r="B1130" s="55"/>
      <c r="C1130" s="63">
        <v>1.04E-2</v>
      </c>
      <c r="D1130" s="55" t="s">
        <v>110</v>
      </c>
      <c r="E1130" s="64">
        <v>20000</v>
      </c>
      <c r="F1130" s="56">
        <v>208</v>
      </c>
    </row>
    <row r="1131" spans="1:6" x14ac:dyDescent="0.25">
      <c r="A1131" s="54" t="s">
        <v>272</v>
      </c>
    </row>
    <row r="1132" spans="1:6" x14ac:dyDescent="0.25">
      <c r="A1132" s="57"/>
      <c r="B1132" s="55"/>
      <c r="C1132" s="55"/>
      <c r="D1132" s="55"/>
      <c r="E1132" s="55" t="s">
        <v>155</v>
      </c>
      <c r="F1132" s="56">
        <v>3119</v>
      </c>
    </row>
    <row r="1133" spans="1:6" x14ac:dyDescent="0.25">
      <c r="A1133" s="30" t="s">
        <v>108</v>
      </c>
      <c r="B1133" s="84">
        <v>0.5</v>
      </c>
      <c r="C1133" s="45" t="s">
        <v>189</v>
      </c>
      <c r="D1133" s="45"/>
      <c r="E1133" s="45"/>
      <c r="F1133" s="46">
        <v>6238</v>
      </c>
    </row>
    <row r="1135" spans="1:6" x14ac:dyDescent="0.25">
      <c r="A1135" s="31" t="s">
        <v>133</v>
      </c>
      <c r="B1135" s="45"/>
      <c r="C1135" s="45"/>
      <c r="D1135" s="45"/>
      <c r="E1135" s="45"/>
      <c r="F1135" s="47">
        <v>6238</v>
      </c>
    </row>
    <row r="1137" spans="1:6" x14ac:dyDescent="0.25">
      <c r="A1137" s="53" t="s">
        <v>194</v>
      </c>
      <c r="B1137" s="76"/>
      <c r="C1137" s="83" t="s">
        <v>0</v>
      </c>
      <c r="D1137" s="77" t="s">
        <v>2</v>
      </c>
      <c r="E1137" s="76" t="s">
        <v>140</v>
      </c>
      <c r="F1137" s="43" t="s">
        <v>131</v>
      </c>
    </row>
    <row r="1139" spans="1:6" x14ac:dyDescent="0.25">
      <c r="A1139" s="44" t="s">
        <v>274</v>
      </c>
      <c r="B1139" s="45"/>
      <c r="C1139" s="61">
        <v>1</v>
      </c>
      <c r="D1139" s="45" t="s">
        <v>25</v>
      </c>
      <c r="E1139" s="62">
        <v>1000</v>
      </c>
      <c r="F1139" s="46">
        <v>1000</v>
      </c>
    </row>
    <row r="1140" spans="1:6" x14ac:dyDescent="0.25">
      <c r="A1140" s="44" t="s">
        <v>275</v>
      </c>
    </row>
    <row r="1142" spans="1:6" x14ac:dyDescent="0.25">
      <c r="A1142" s="44" t="s">
        <v>301</v>
      </c>
      <c r="B1142" s="45"/>
      <c r="C1142" s="61">
        <v>1</v>
      </c>
      <c r="D1142" s="45" t="s">
        <v>29</v>
      </c>
      <c r="E1142" s="62">
        <v>7500</v>
      </c>
      <c r="F1142" s="46">
        <v>7500</v>
      </c>
    </row>
    <row r="1143" spans="1:6" x14ac:dyDescent="0.25">
      <c r="A1143" s="31" t="s">
        <v>198</v>
      </c>
      <c r="B1143" s="45"/>
      <c r="C1143" s="45"/>
      <c r="D1143" s="45"/>
      <c r="E1143" s="45"/>
      <c r="F1143" s="47">
        <v>8500</v>
      </c>
    </row>
    <row r="1145" spans="1:6" x14ac:dyDescent="0.25">
      <c r="A1145" s="48"/>
      <c r="B1145" s="45" t="s">
        <v>134</v>
      </c>
      <c r="C1145" s="45"/>
      <c r="D1145" s="78"/>
      <c r="E1145" s="79" t="s">
        <v>116</v>
      </c>
      <c r="F1145" s="49">
        <v>206383</v>
      </c>
    </row>
    <row r="1148" spans="1:6" x14ac:dyDescent="0.25">
      <c r="A1148" s="59" t="s">
        <v>176</v>
      </c>
      <c r="B1148" s="85"/>
      <c r="C1148" s="76"/>
      <c r="D1148" s="83" t="s">
        <v>177</v>
      </c>
      <c r="E1148" s="85"/>
      <c r="F1148" s="60"/>
    </row>
    <row r="1149" spans="1:6" x14ac:dyDescent="0.25">
      <c r="A1149" s="19"/>
      <c r="B1149" s="65"/>
      <c r="C1149" s="65"/>
      <c r="D1149" s="66"/>
      <c r="E1149" s="65"/>
      <c r="F1149" s="20"/>
    </row>
    <row r="1150" spans="1:6" x14ac:dyDescent="0.25">
      <c r="A1150" s="22" t="s">
        <v>116</v>
      </c>
      <c r="B1150" s="67"/>
      <c r="C1150" s="65"/>
      <c r="D1150" s="67" t="s">
        <v>117</v>
      </c>
      <c r="E1150" s="68" t="s">
        <v>116</v>
      </c>
      <c r="F1150" s="24"/>
    </row>
    <row r="1151" spans="1:6" x14ac:dyDescent="0.25">
      <c r="A1151" s="25" t="s">
        <v>116</v>
      </c>
      <c r="B1151" s="65"/>
      <c r="C1151" s="65"/>
      <c r="D1151" s="67" t="s">
        <v>118</v>
      </c>
      <c r="E1151" s="69" t="s">
        <v>116</v>
      </c>
      <c r="F1151" s="24"/>
    </row>
    <row r="1152" spans="1:6" x14ac:dyDescent="0.25">
      <c r="A1152" s="23" t="s">
        <v>116</v>
      </c>
      <c r="B1152" s="65"/>
      <c r="C1152" s="65"/>
      <c r="D1152" s="67" t="s">
        <v>119</v>
      </c>
      <c r="E1152" s="67" t="s">
        <v>116</v>
      </c>
      <c r="F1152" s="24"/>
    </row>
    <row r="1153" spans="1:6" x14ac:dyDescent="0.25">
      <c r="A1153" s="23" t="s">
        <v>116</v>
      </c>
      <c r="B1153" s="67"/>
      <c r="C1153" s="65"/>
      <c r="D1153" s="67" t="s">
        <v>120</v>
      </c>
      <c r="E1153" s="69">
        <v>12</v>
      </c>
      <c r="F1153" s="24"/>
    </row>
    <row r="1154" spans="1:6" x14ac:dyDescent="0.25">
      <c r="A1154" s="23" t="s">
        <v>116</v>
      </c>
      <c r="B1154" s="67"/>
      <c r="C1154" s="65"/>
      <c r="D1154" s="70"/>
      <c r="E1154" s="66"/>
      <c r="F1154" s="24"/>
    </row>
    <row r="1155" spans="1:6" x14ac:dyDescent="0.25">
      <c r="A1155" s="25"/>
      <c r="B1155" s="65"/>
      <c r="C1155" s="65"/>
      <c r="D1155" s="71"/>
      <c r="E1155" s="65"/>
      <c r="F1155" s="26"/>
    </row>
    <row r="1156" spans="1:6" x14ac:dyDescent="0.25">
      <c r="A1156" s="27"/>
      <c r="B1156" s="70"/>
      <c r="C1156" s="70"/>
      <c r="D1156" s="65"/>
      <c r="E1156" s="65"/>
      <c r="F1156" s="26"/>
    </row>
    <row r="1157" spans="1:6" x14ac:dyDescent="0.25">
      <c r="A1157" s="28" t="s">
        <v>121</v>
      </c>
      <c r="B1157" s="65"/>
      <c r="C1157" s="65"/>
      <c r="D1157" s="65"/>
      <c r="E1157" s="65"/>
      <c r="F1157" s="24"/>
    </row>
    <row r="1158" spans="1:6" x14ac:dyDescent="0.25">
      <c r="A1158" s="29" t="s">
        <v>116</v>
      </c>
      <c r="B1158" s="67"/>
      <c r="C1158" s="67"/>
      <c r="D1158" s="65"/>
      <c r="E1158" s="65"/>
      <c r="F1158" s="24"/>
    </row>
    <row r="1159" spans="1:6" x14ac:dyDescent="0.25">
      <c r="A1159" s="29" t="s">
        <v>116</v>
      </c>
      <c r="B1159" s="67"/>
      <c r="C1159" s="67"/>
      <c r="D1159" s="65"/>
      <c r="E1159" s="65"/>
      <c r="F1159" s="24"/>
    </row>
    <row r="1160" spans="1:6" x14ac:dyDescent="0.25">
      <c r="A1160" s="30" t="s">
        <v>116</v>
      </c>
      <c r="B1160" s="45"/>
      <c r="C1160" s="45"/>
      <c r="F1160" s="32"/>
    </row>
    <row r="1161" spans="1:6" x14ac:dyDescent="0.25">
      <c r="A1161" s="38" t="s">
        <v>126</v>
      </c>
      <c r="B1161" s="73"/>
      <c r="C1161" s="73"/>
      <c r="D1161" s="73"/>
      <c r="E1161" s="73"/>
      <c r="F1161" s="39"/>
    </row>
    <row r="1163" spans="1:6" x14ac:dyDescent="0.25">
      <c r="A1163" s="30"/>
      <c r="B1163" s="45"/>
      <c r="C1163" s="45"/>
      <c r="D1163" s="80" t="s">
        <v>135</v>
      </c>
      <c r="E1163" s="81"/>
      <c r="F1163" s="50">
        <v>206383</v>
      </c>
    </row>
    <row r="1164" spans="1:6" x14ac:dyDescent="0.25">
      <c r="A1164" s="51" t="s">
        <v>306</v>
      </c>
      <c r="B1164" s="45"/>
      <c r="C1164" s="45"/>
      <c r="D1164" s="82"/>
      <c r="E1164" s="45"/>
      <c r="F1164" s="51"/>
    </row>
    <row r="1165" spans="1:6" x14ac:dyDescent="0.25">
      <c r="A1165" s="30"/>
      <c r="B1165" s="45"/>
      <c r="C1165" s="45"/>
      <c r="D1165" s="45"/>
      <c r="E1165" s="45"/>
      <c r="F1165" s="52"/>
    </row>
    <row r="1167" spans="1:6" x14ac:dyDescent="0.25">
      <c r="A1167" s="40" t="s">
        <v>307</v>
      </c>
      <c r="B1167" s="74" t="s">
        <v>308</v>
      </c>
      <c r="C1167" s="75"/>
      <c r="D1167" s="75"/>
      <c r="E1167" s="75"/>
      <c r="F1167" s="41"/>
    </row>
    <row r="1168" spans="1:6" x14ac:dyDescent="0.25">
      <c r="A1168" s="53" t="s">
        <v>139</v>
      </c>
      <c r="B1168" s="76"/>
      <c r="C1168" s="83" t="s">
        <v>0</v>
      </c>
      <c r="D1168" s="77" t="s">
        <v>2</v>
      </c>
      <c r="E1168" s="76" t="s">
        <v>140</v>
      </c>
      <c r="F1168" s="43" t="s">
        <v>131</v>
      </c>
    </row>
    <row r="1170" spans="1:6" x14ac:dyDescent="0.25">
      <c r="A1170" s="44" t="s">
        <v>309</v>
      </c>
      <c r="B1170" s="45"/>
      <c r="C1170" s="61">
        <v>1</v>
      </c>
      <c r="D1170" s="45" t="s">
        <v>29</v>
      </c>
      <c r="E1170" s="62">
        <v>42537</v>
      </c>
      <c r="F1170" s="46">
        <v>42537</v>
      </c>
    </row>
    <row r="1171" spans="1:6" x14ac:dyDescent="0.25">
      <c r="A1171" s="44" t="s">
        <v>261</v>
      </c>
      <c r="B1171" s="45"/>
      <c r="C1171" s="61">
        <v>1</v>
      </c>
      <c r="D1171" s="45" t="s">
        <v>29</v>
      </c>
      <c r="E1171" s="62">
        <v>1000</v>
      </c>
      <c r="F1171" s="46">
        <v>1000</v>
      </c>
    </row>
    <row r="1172" spans="1:6" x14ac:dyDescent="0.25">
      <c r="A1172" s="31" t="s">
        <v>144</v>
      </c>
      <c r="B1172" s="45"/>
      <c r="C1172" s="45"/>
      <c r="D1172" s="45"/>
      <c r="E1172" s="45"/>
      <c r="F1172" s="47">
        <v>43537</v>
      </c>
    </row>
    <row r="1174" spans="1:6" x14ac:dyDescent="0.25">
      <c r="A1174" s="53" t="s">
        <v>148</v>
      </c>
      <c r="B1174" s="76"/>
      <c r="C1174" s="77" t="s">
        <v>0</v>
      </c>
      <c r="D1174" s="76" t="s">
        <v>2</v>
      </c>
      <c r="E1174" s="76" t="s">
        <v>149</v>
      </c>
      <c r="F1174" s="43" t="s">
        <v>131</v>
      </c>
    </row>
    <row r="1176" spans="1:6" x14ac:dyDescent="0.25">
      <c r="A1176" s="44" t="s">
        <v>262</v>
      </c>
      <c r="B1176" s="45"/>
      <c r="C1176" s="61" t="s">
        <v>116</v>
      </c>
      <c r="D1176" s="45" t="s">
        <v>151</v>
      </c>
      <c r="E1176" s="62" t="s">
        <v>116</v>
      </c>
      <c r="F1176" s="46" t="s">
        <v>116</v>
      </c>
    </row>
    <row r="1178" spans="1:6" x14ac:dyDescent="0.25">
      <c r="A1178" s="54" t="s">
        <v>263</v>
      </c>
      <c r="B1178" s="55"/>
      <c r="C1178" s="63">
        <v>1</v>
      </c>
      <c r="D1178" s="55" t="s">
        <v>151</v>
      </c>
      <c r="E1178" s="64">
        <v>183297</v>
      </c>
      <c r="F1178" s="56">
        <v>183297</v>
      </c>
    </row>
    <row r="1180" spans="1:6" x14ac:dyDescent="0.25">
      <c r="A1180" s="54" t="s">
        <v>225</v>
      </c>
      <c r="B1180" s="55"/>
      <c r="C1180" s="63">
        <v>1</v>
      </c>
      <c r="D1180" s="55" t="s">
        <v>151</v>
      </c>
      <c r="E1180" s="64">
        <v>56153</v>
      </c>
      <c r="F1180" s="56">
        <v>56153</v>
      </c>
    </row>
    <row r="1182" spans="1:6" x14ac:dyDescent="0.25">
      <c r="A1182" s="54" t="s">
        <v>154</v>
      </c>
      <c r="B1182" s="55"/>
      <c r="C1182" s="63">
        <v>3</v>
      </c>
      <c r="D1182" s="55" t="s">
        <v>151</v>
      </c>
      <c r="E1182" s="64">
        <v>37951</v>
      </c>
      <c r="F1182" s="56">
        <v>113853</v>
      </c>
    </row>
    <row r="1184" spans="1:6" x14ac:dyDescent="0.25">
      <c r="A1184" s="57"/>
      <c r="B1184" s="55"/>
      <c r="C1184" s="55"/>
      <c r="D1184" s="55"/>
      <c r="E1184" s="55" t="s">
        <v>155</v>
      </c>
      <c r="F1184" s="56">
        <v>353303</v>
      </c>
    </row>
    <row r="1185" spans="1:6" x14ac:dyDescent="0.25">
      <c r="A1185" s="30" t="s">
        <v>108</v>
      </c>
      <c r="B1185" s="84">
        <v>9.9295000000000009</v>
      </c>
      <c r="C1185" s="45" t="s">
        <v>156</v>
      </c>
      <c r="D1185" s="45"/>
      <c r="E1185" s="45"/>
      <c r="F1185" s="46">
        <v>35581</v>
      </c>
    </row>
    <row r="1187" spans="1:6" x14ac:dyDescent="0.25">
      <c r="A1187" s="31" t="s">
        <v>157</v>
      </c>
      <c r="B1187" s="45"/>
      <c r="C1187" s="45"/>
      <c r="D1187" s="45"/>
      <c r="E1187" s="45"/>
      <c r="F1187" s="47">
        <v>35581</v>
      </c>
    </row>
    <row r="1189" spans="1:6" x14ac:dyDescent="0.25">
      <c r="A1189" s="58" t="s">
        <v>158</v>
      </c>
      <c r="B1189" s="76"/>
      <c r="C1189" s="83" t="s">
        <v>0</v>
      </c>
      <c r="D1189" s="77" t="s">
        <v>2</v>
      </c>
      <c r="E1189" s="76" t="s">
        <v>140</v>
      </c>
      <c r="F1189" s="43" t="s">
        <v>131</v>
      </c>
    </row>
    <row r="1191" spans="1:6" x14ac:dyDescent="0.25">
      <c r="A1191" s="44" t="s">
        <v>159</v>
      </c>
      <c r="B1191" s="45"/>
      <c r="C1191" s="61">
        <v>0.05</v>
      </c>
      <c r="D1191" s="45" t="s">
        <v>160</v>
      </c>
      <c r="E1191" s="62">
        <v>35581</v>
      </c>
      <c r="F1191" s="46">
        <v>1779</v>
      </c>
    </row>
    <row r="1193" spans="1:6" x14ac:dyDescent="0.25">
      <c r="A1193" s="31" t="s">
        <v>161</v>
      </c>
      <c r="B1193" s="45"/>
      <c r="C1193" s="45"/>
      <c r="D1193" s="45"/>
      <c r="E1193" s="45"/>
      <c r="F1193" s="47">
        <v>1779</v>
      </c>
    </row>
    <row r="1195" spans="1:6" x14ac:dyDescent="0.25">
      <c r="A1195" s="42" t="s">
        <v>129</v>
      </c>
      <c r="B1195" s="76"/>
      <c r="C1195" s="77" t="s">
        <v>0</v>
      </c>
      <c r="D1195" s="76" t="s">
        <v>2</v>
      </c>
      <c r="E1195" s="76" t="s">
        <v>130</v>
      </c>
      <c r="F1195" s="43" t="s">
        <v>131</v>
      </c>
    </row>
    <row r="1197" spans="1:6" x14ac:dyDescent="0.25">
      <c r="A1197" s="44" t="s">
        <v>264</v>
      </c>
      <c r="B1197" s="45"/>
      <c r="C1197" s="61" t="s">
        <v>116</v>
      </c>
      <c r="D1197" s="45" t="s">
        <v>25</v>
      </c>
      <c r="E1197" s="62" t="s">
        <v>116</v>
      </c>
      <c r="F1197" s="46" t="s">
        <v>116</v>
      </c>
    </row>
    <row r="1199" spans="1:6" x14ac:dyDescent="0.25">
      <c r="A1199" s="54" t="s">
        <v>265</v>
      </c>
      <c r="B1199" s="55"/>
      <c r="C1199" s="63">
        <v>5.1900000000000002E-3</v>
      </c>
      <c r="D1199" s="55" t="s">
        <v>113</v>
      </c>
      <c r="E1199" s="64">
        <v>181247</v>
      </c>
      <c r="F1199" s="56">
        <v>941</v>
      </c>
    </row>
    <row r="1200" spans="1:6" x14ac:dyDescent="0.25">
      <c r="A1200" s="54" t="s">
        <v>266</v>
      </c>
      <c r="B1200" s="55"/>
      <c r="C1200" s="63">
        <v>1</v>
      </c>
      <c r="D1200" s="55" t="s">
        <v>3</v>
      </c>
      <c r="E1200" s="64">
        <v>1588</v>
      </c>
      <c r="F1200" s="56">
        <v>1588</v>
      </c>
    </row>
    <row r="1201" spans="1:6" x14ac:dyDescent="0.25">
      <c r="A1201" s="54" t="s">
        <v>267</v>
      </c>
      <c r="B1201" s="55"/>
      <c r="C1201" s="63">
        <v>5.1799999999999997E-3</v>
      </c>
      <c r="D1201" s="55" t="s">
        <v>167</v>
      </c>
      <c r="E1201" s="64">
        <v>67000</v>
      </c>
      <c r="F1201" s="56">
        <v>347</v>
      </c>
    </row>
    <row r="1202" spans="1:6" x14ac:dyDescent="0.25">
      <c r="A1202" s="54" t="s">
        <v>268</v>
      </c>
      <c r="B1202" s="55"/>
      <c r="C1202" s="63">
        <v>4.0000000000000003E-5</v>
      </c>
      <c r="D1202" s="55" t="s">
        <v>110</v>
      </c>
      <c r="E1202" s="64">
        <v>350000</v>
      </c>
      <c r="F1202" s="56">
        <v>14</v>
      </c>
    </row>
    <row r="1203" spans="1:6" x14ac:dyDescent="0.25">
      <c r="A1203" s="54" t="s">
        <v>269</v>
      </c>
      <c r="B1203" s="55"/>
      <c r="C1203" s="63">
        <v>4.0000000000000003E-5</v>
      </c>
      <c r="D1203" s="55" t="s">
        <v>110</v>
      </c>
      <c r="E1203" s="64">
        <v>350000</v>
      </c>
      <c r="F1203" s="56">
        <v>14</v>
      </c>
    </row>
    <row r="1204" spans="1:6" x14ac:dyDescent="0.25">
      <c r="A1204" s="54" t="s">
        <v>270</v>
      </c>
      <c r="B1204" s="55"/>
      <c r="C1204" s="63">
        <v>6.9999999999999994E-5</v>
      </c>
      <c r="D1204" s="55" t="s">
        <v>249</v>
      </c>
      <c r="E1204" s="64">
        <v>100000</v>
      </c>
      <c r="F1204" s="56">
        <v>7</v>
      </c>
    </row>
    <row r="1205" spans="1:6" x14ac:dyDescent="0.25">
      <c r="A1205" s="54" t="s">
        <v>271</v>
      </c>
      <c r="B1205" s="55"/>
      <c r="C1205" s="63">
        <v>1.04E-2</v>
      </c>
      <c r="D1205" s="55" t="s">
        <v>110</v>
      </c>
      <c r="E1205" s="64">
        <v>20000</v>
      </c>
      <c r="F1205" s="56">
        <v>208</v>
      </c>
    </row>
    <row r="1206" spans="1:6" x14ac:dyDescent="0.25">
      <c r="A1206" s="54" t="s">
        <v>272</v>
      </c>
    </row>
    <row r="1207" spans="1:6" x14ac:dyDescent="0.25">
      <c r="A1207" s="57"/>
      <c r="B1207" s="55"/>
      <c r="C1207" s="55"/>
      <c r="D1207" s="55"/>
      <c r="E1207" s="55" t="s">
        <v>155</v>
      </c>
      <c r="F1207" s="56">
        <v>3119</v>
      </c>
    </row>
    <row r="1208" spans="1:6" x14ac:dyDescent="0.25">
      <c r="A1208" s="30" t="s">
        <v>108</v>
      </c>
      <c r="B1208" s="84">
        <v>0.5</v>
      </c>
      <c r="C1208" s="45" t="s">
        <v>189</v>
      </c>
      <c r="D1208" s="45"/>
      <c r="E1208" s="45"/>
      <c r="F1208" s="46">
        <v>6238</v>
      </c>
    </row>
    <row r="1210" spans="1:6" x14ac:dyDescent="0.25">
      <c r="A1210" s="31" t="s">
        <v>133</v>
      </c>
      <c r="B1210" s="45"/>
      <c r="C1210" s="45"/>
      <c r="D1210" s="45"/>
      <c r="E1210" s="45"/>
      <c r="F1210" s="47">
        <v>6238</v>
      </c>
    </row>
    <row r="1212" spans="1:6" x14ac:dyDescent="0.25">
      <c r="A1212" s="53" t="s">
        <v>194</v>
      </c>
      <c r="B1212" s="76"/>
      <c r="C1212" s="83" t="s">
        <v>0</v>
      </c>
      <c r="D1212" s="77" t="s">
        <v>2</v>
      </c>
      <c r="E1212" s="76" t="s">
        <v>140</v>
      </c>
      <c r="F1212" s="43" t="s">
        <v>131</v>
      </c>
    </row>
    <row r="1214" spans="1:6" x14ac:dyDescent="0.25">
      <c r="A1214" s="44" t="s">
        <v>274</v>
      </c>
      <c r="B1214" s="45"/>
      <c r="C1214" s="61">
        <v>1</v>
      </c>
      <c r="D1214" s="45" t="s">
        <v>25</v>
      </c>
      <c r="E1214" s="62">
        <v>1000</v>
      </c>
      <c r="F1214" s="46">
        <v>1000</v>
      </c>
    </row>
    <row r="1215" spans="1:6" x14ac:dyDescent="0.25">
      <c r="A1215" s="44" t="s">
        <v>275</v>
      </c>
    </row>
    <row r="1217" spans="1:6" x14ac:dyDescent="0.25">
      <c r="A1217" s="44" t="s">
        <v>301</v>
      </c>
      <c r="B1217" s="45"/>
      <c r="C1217" s="61">
        <v>1</v>
      </c>
      <c r="D1217" s="45" t="s">
        <v>29</v>
      </c>
      <c r="E1217" s="62">
        <v>7500</v>
      </c>
      <c r="F1217" s="46">
        <v>7500</v>
      </c>
    </row>
    <row r="1218" spans="1:6" x14ac:dyDescent="0.25">
      <c r="A1218" s="31" t="s">
        <v>198</v>
      </c>
      <c r="B1218" s="45"/>
      <c r="C1218" s="45"/>
      <c r="D1218" s="45"/>
      <c r="E1218" s="45"/>
      <c r="F1218" s="47">
        <v>8500</v>
      </c>
    </row>
    <row r="1220" spans="1:6" x14ac:dyDescent="0.25">
      <c r="A1220" s="48"/>
      <c r="B1220" s="45" t="s">
        <v>134</v>
      </c>
      <c r="C1220" s="45"/>
      <c r="D1220" s="78"/>
      <c r="E1220" s="79" t="s">
        <v>116</v>
      </c>
      <c r="F1220" s="49">
        <v>95635</v>
      </c>
    </row>
    <row r="1222" spans="1:6" x14ac:dyDescent="0.25">
      <c r="A1222" s="30"/>
      <c r="B1222" s="45"/>
      <c r="C1222" s="45"/>
      <c r="D1222" s="80" t="s">
        <v>135</v>
      </c>
      <c r="E1222" s="81"/>
      <c r="F1222" s="50">
        <v>95635</v>
      </c>
    </row>
    <row r="1223" spans="1:6" x14ac:dyDescent="0.25">
      <c r="A1223" s="51" t="s">
        <v>310</v>
      </c>
      <c r="B1223" s="45"/>
      <c r="C1223" s="45"/>
      <c r="D1223" s="82"/>
      <c r="E1223" s="45"/>
      <c r="F1223" s="51"/>
    </row>
    <row r="1224" spans="1:6" x14ac:dyDescent="0.25">
      <c r="A1224" s="30"/>
      <c r="B1224" s="45"/>
      <c r="C1224" s="45"/>
      <c r="D1224" s="45"/>
      <c r="E1224" s="45"/>
      <c r="F1224" s="52"/>
    </row>
    <row r="1226" spans="1:6" x14ac:dyDescent="0.25">
      <c r="A1226" s="40" t="s">
        <v>311</v>
      </c>
      <c r="B1226" s="74" t="s">
        <v>312</v>
      </c>
      <c r="C1226" s="75"/>
      <c r="D1226" s="75"/>
      <c r="E1226" s="75"/>
      <c r="F1226" s="41"/>
    </row>
    <row r="1227" spans="1:6" x14ac:dyDescent="0.25">
      <c r="A1227" s="53" t="s">
        <v>139</v>
      </c>
      <c r="B1227" s="76"/>
      <c r="C1227" s="83" t="s">
        <v>0</v>
      </c>
      <c r="D1227" s="77" t="s">
        <v>2</v>
      </c>
      <c r="E1227" s="76" t="s">
        <v>140</v>
      </c>
      <c r="F1227" s="43" t="s">
        <v>131</v>
      </c>
    </row>
    <row r="1229" spans="1:6" x14ac:dyDescent="0.25">
      <c r="A1229" s="44" t="s">
        <v>313</v>
      </c>
      <c r="B1229" s="45"/>
      <c r="C1229" s="61">
        <v>1</v>
      </c>
      <c r="D1229" s="45" t="s">
        <v>29</v>
      </c>
      <c r="E1229" s="62">
        <v>493773</v>
      </c>
      <c r="F1229" s="46">
        <v>493773</v>
      </c>
    </row>
    <row r="1230" spans="1:6" x14ac:dyDescent="0.25">
      <c r="A1230" s="44" t="s">
        <v>261</v>
      </c>
      <c r="B1230" s="45"/>
      <c r="C1230" s="61">
        <v>1</v>
      </c>
      <c r="D1230" s="45" t="s">
        <v>29</v>
      </c>
      <c r="E1230" s="62">
        <v>1000</v>
      </c>
      <c r="F1230" s="46">
        <v>1000</v>
      </c>
    </row>
    <row r="1231" spans="1:6" x14ac:dyDescent="0.25">
      <c r="A1231" s="31" t="s">
        <v>144</v>
      </c>
      <c r="B1231" s="45"/>
      <c r="C1231" s="45"/>
      <c r="D1231" s="45"/>
      <c r="E1231" s="45"/>
      <c r="F1231" s="47">
        <v>494773</v>
      </c>
    </row>
    <row r="1233" spans="1:6" x14ac:dyDescent="0.25">
      <c r="A1233" s="53" t="s">
        <v>148</v>
      </c>
      <c r="B1233" s="76"/>
      <c r="C1233" s="77" t="s">
        <v>0</v>
      </c>
      <c r="D1233" s="76" t="s">
        <v>2</v>
      </c>
      <c r="E1233" s="76" t="s">
        <v>149</v>
      </c>
      <c r="F1233" s="43" t="s">
        <v>131</v>
      </c>
    </row>
    <row r="1235" spans="1:6" x14ac:dyDescent="0.25">
      <c r="A1235" s="44" t="s">
        <v>262</v>
      </c>
      <c r="B1235" s="45"/>
      <c r="C1235" s="61" t="s">
        <v>116</v>
      </c>
      <c r="D1235" s="45" t="s">
        <v>151</v>
      </c>
      <c r="E1235" s="62" t="s">
        <v>116</v>
      </c>
      <c r="F1235" s="46" t="s">
        <v>116</v>
      </c>
    </row>
    <row r="1237" spans="1:6" x14ac:dyDescent="0.25">
      <c r="A1237" s="54" t="s">
        <v>263</v>
      </c>
      <c r="B1237" s="55"/>
      <c r="C1237" s="63">
        <v>1</v>
      </c>
      <c r="D1237" s="55" t="s">
        <v>151</v>
      </c>
      <c r="E1237" s="64">
        <v>183297</v>
      </c>
      <c r="F1237" s="56">
        <v>183297</v>
      </c>
    </row>
    <row r="1239" spans="1:6" x14ac:dyDescent="0.25">
      <c r="A1239" s="54" t="s">
        <v>225</v>
      </c>
      <c r="B1239" s="55"/>
      <c r="C1239" s="63">
        <v>1</v>
      </c>
      <c r="D1239" s="55" t="s">
        <v>151</v>
      </c>
      <c r="E1239" s="64">
        <v>56153</v>
      </c>
      <c r="F1239" s="56">
        <v>56153</v>
      </c>
    </row>
    <row r="1241" spans="1:6" x14ac:dyDescent="0.25">
      <c r="A1241" s="54" t="s">
        <v>154</v>
      </c>
      <c r="B1241" s="55"/>
      <c r="C1241" s="63">
        <v>3</v>
      </c>
      <c r="D1241" s="55" t="s">
        <v>151</v>
      </c>
      <c r="E1241" s="64">
        <v>37951</v>
      </c>
      <c r="F1241" s="56">
        <v>113853</v>
      </c>
    </row>
    <row r="1243" spans="1:6" x14ac:dyDescent="0.25">
      <c r="A1243" s="57"/>
      <c r="B1243" s="55"/>
      <c r="C1243" s="55"/>
      <c r="D1243" s="55"/>
      <c r="E1243" s="55" t="s">
        <v>155</v>
      </c>
      <c r="F1243" s="56">
        <v>353303</v>
      </c>
    </row>
    <row r="1244" spans="1:6" x14ac:dyDescent="0.25">
      <c r="A1244" s="30" t="s">
        <v>108</v>
      </c>
      <c r="B1244" s="84">
        <v>9.9295000000000009</v>
      </c>
      <c r="C1244" s="45" t="s">
        <v>156</v>
      </c>
      <c r="D1244" s="45"/>
      <c r="E1244" s="45"/>
      <c r="F1244" s="46">
        <v>35581</v>
      </c>
    </row>
    <row r="1246" spans="1:6" x14ac:dyDescent="0.25">
      <c r="A1246" s="31" t="s">
        <v>157</v>
      </c>
      <c r="B1246" s="45"/>
      <c r="C1246" s="45"/>
      <c r="D1246" s="45"/>
      <c r="E1246" s="45"/>
      <c r="F1246" s="47">
        <v>35581</v>
      </c>
    </row>
    <row r="1248" spans="1:6" x14ac:dyDescent="0.25">
      <c r="A1248" s="58" t="s">
        <v>158</v>
      </c>
      <c r="B1248" s="76"/>
      <c r="C1248" s="83" t="s">
        <v>0</v>
      </c>
      <c r="D1248" s="77" t="s">
        <v>2</v>
      </c>
      <c r="E1248" s="76" t="s">
        <v>140</v>
      </c>
      <c r="F1248" s="43" t="s">
        <v>131</v>
      </c>
    </row>
    <row r="1250" spans="1:6" x14ac:dyDescent="0.25">
      <c r="A1250" s="44" t="s">
        <v>159</v>
      </c>
      <c r="B1250" s="45"/>
      <c r="C1250" s="61">
        <v>0.05</v>
      </c>
      <c r="D1250" s="45" t="s">
        <v>160</v>
      </c>
      <c r="E1250" s="62">
        <v>35581</v>
      </c>
      <c r="F1250" s="46">
        <v>1779</v>
      </c>
    </row>
    <row r="1252" spans="1:6" x14ac:dyDescent="0.25">
      <c r="A1252" s="31" t="s">
        <v>161</v>
      </c>
      <c r="B1252" s="45"/>
      <c r="C1252" s="45"/>
      <c r="D1252" s="45"/>
      <c r="E1252" s="45"/>
      <c r="F1252" s="47">
        <v>1779</v>
      </c>
    </row>
    <row r="1255" spans="1:6" x14ac:dyDescent="0.25">
      <c r="A1255" s="59" t="s">
        <v>176</v>
      </c>
      <c r="B1255" s="85"/>
      <c r="C1255" s="76"/>
      <c r="D1255" s="83" t="s">
        <v>177</v>
      </c>
      <c r="E1255" s="85"/>
      <c r="F1255" s="60"/>
    </row>
    <row r="1256" spans="1:6" x14ac:dyDescent="0.25">
      <c r="A1256" s="19"/>
      <c r="B1256" s="65"/>
      <c r="C1256" s="65"/>
      <c r="D1256" s="66"/>
      <c r="E1256" s="65"/>
      <c r="F1256" s="20"/>
    </row>
    <row r="1257" spans="1:6" x14ac:dyDescent="0.25">
      <c r="A1257" s="22" t="s">
        <v>116</v>
      </c>
      <c r="B1257" s="67"/>
      <c r="C1257" s="65"/>
      <c r="D1257" s="67" t="s">
        <v>117</v>
      </c>
      <c r="E1257" s="68" t="s">
        <v>116</v>
      </c>
      <c r="F1257" s="24"/>
    </row>
    <row r="1258" spans="1:6" x14ac:dyDescent="0.25">
      <c r="A1258" s="25" t="s">
        <v>116</v>
      </c>
      <c r="B1258" s="65"/>
      <c r="C1258" s="65"/>
      <c r="D1258" s="67" t="s">
        <v>118</v>
      </c>
      <c r="E1258" s="69" t="s">
        <v>116</v>
      </c>
      <c r="F1258" s="24"/>
    </row>
    <row r="1259" spans="1:6" x14ac:dyDescent="0.25">
      <c r="A1259" s="23" t="s">
        <v>116</v>
      </c>
      <c r="B1259" s="65"/>
      <c r="C1259" s="65"/>
      <c r="D1259" s="67" t="s">
        <v>119</v>
      </c>
      <c r="E1259" s="67" t="s">
        <v>116</v>
      </c>
      <c r="F1259" s="24"/>
    </row>
    <row r="1260" spans="1:6" x14ac:dyDescent="0.25">
      <c r="A1260" s="23" t="s">
        <v>116</v>
      </c>
      <c r="B1260" s="67"/>
      <c r="C1260" s="65"/>
      <c r="D1260" s="67" t="s">
        <v>120</v>
      </c>
      <c r="E1260" s="69">
        <v>13</v>
      </c>
      <c r="F1260" s="24"/>
    </row>
    <row r="1261" spans="1:6" x14ac:dyDescent="0.25">
      <c r="A1261" s="23" t="s">
        <v>116</v>
      </c>
      <c r="B1261" s="67"/>
      <c r="C1261" s="65"/>
      <c r="D1261" s="70"/>
      <c r="E1261" s="66"/>
      <c r="F1261" s="24"/>
    </row>
    <row r="1262" spans="1:6" x14ac:dyDescent="0.25">
      <c r="A1262" s="25"/>
      <c r="B1262" s="65"/>
      <c r="C1262" s="65"/>
      <c r="D1262" s="71"/>
      <c r="E1262" s="65"/>
      <c r="F1262" s="26"/>
    </row>
    <row r="1263" spans="1:6" x14ac:dyDescent="0.25">
      <c r="A1263" s="27"/>
      <c r="B1263" s="70"/>
      <c r="C1263" s="70"/>
      <c r="D1263" s="65"/>
      <c r="E1263" s="65"/>
      <c r="F1263" s="26"/>
    </row>
    <row r="1264" spans="1:6" x14ac:dyDescent="0.25">
      <c r="A1264" s="28" t="s">
        <v>121</v>
      </c>
      <c r="B1264" s="65"/>
      <c r="C1264" s="65"/>
      <c r="D1264" s="65"/>
      <c r="E1264" s="65"/>
      <c r="F1264" s="24"/>
    </row>
    <row r="1265" spans="1:6" x14ac:dyDescent="0.25">
      <c r="A1265" s="29" t="s">
        <v>116</v>
      </c>
      <c r="B1265" s="67"/>
      <c r="C1265" s="67"/>
      <c r="D1265" s="65"/>
      <c r="E1265" s="65"/>
      <c r="F1265" s="24"/>
    </row>
    <row r="1266" spans="1:6" x14ac:dyDescent="0.25">
      <c r="A1266" s="29" t="s">
        <v>116</v>
      </c>
      <c r="B1266" s="67"/>
      <c r="C1266" s="67"/>
      <c r="D1266" s="65"/>
      <c r="E1266" s="65"/>
      <c r="F1266" s="24"/>
    </row>
    <row r="1267" spans="1:6" x14ac:dyDescent="0.25">
      <c r="A1267" s="30" t="s">
        <v>116</v>
      </c>
      <c r="B1267" s="45"/>
      <c r="C1267" s="45"/>
      <c r="F1267" s="32"/>
    </row>
    <row r="1268" spans="1:6" x14ac:dyDescent="0.25">
      <c r="A1268" s="38" t="s">
        <v>126</v>
      </c>
      <c r="B1268" s="73"/>
      <c r="C1268" s="73"/>
      <c r="D1268" s="73"/>
      <c r="E1268" s="73"/>
      <c r="F1268" s="39"/>
    </row>
    <row r="1270" spans="1:6" x14ac:dyDescent="0.25">
      <c r="A1270" s="42" t="s">
        <v>129</v>
      </c>
      <c r="B1270" s="76"/>
      <c r="C1270" s="77" t="s">
        <v>0</v>
      </c>
      <c r="D1270" s="76" t="s">
        <v>2</v>
      </c>
      <c r="E1270" s="76" t="s">
        <v>130</v>
      </c>
      <c r="F1270" s="43" t="s">
        <v>131</v>
      </c>
    </row>
    <row r="1272" spans="1:6" x14ac:dyDescent="0.25">
      <c r="A1272" s="44" t="s">
        <v>264</v>
      </c>
      <c r="B1272" s="45"/>
      <c r="C1272" s="61" t="s">
        <v>116</v>
      </c>
      <c r="D1272" s="45" t="s">
        <v>25</v>
      </c>
      <c r="E1272" s="62" t="s">
        <v>116</v>
      </c>
      <c r="F1272" s="46" t="s">
        <v>116</v>
      </c>
    </row>
    <row r="1274" spans="1:6" x14ac:dyDescent="0.25">
      <c r="A1274" s="54" t="s">
        <v>265</v>
      </c>
      <c r="B1274" s="55"/>
      <c r="C1274" s="63">
        <v>5.1900000000000002E-3</v>
      </c>
      <c r="D1274" s="55" t="s">
        <v>113</v>
      </c>
      <c r="E1274" s="64">
        <v>181247</v>
      </c>
      <c r="F1274" s="56">
        <v>941</v>
      </c>
    </row>
    <row r="1275" spans="1:6" x14ac:dyDescent="0.25">
      <c r="A1275" s="54" t="s">
        <v>266</v>
      </c>
      <c r="B1275" s="55"/>
      <c r="C1275" s="63">
        <v>1</v>
      </c>
      <c r="D1275" s="55" t="s">
        <v>3</v>
      </c>
      <c r="E1275" s="64">
        <v>1588</v>
      </c>
      <c r="F1275" s="56">
        <v>1588</v>
      </c>
    </row>
    <row r="1276" spans="1:6" x14ac:dyDescent="0.25">
      <c r="A1276" s="54" t="s">
        <v>267</v>
      </c>
      <c r="B1276" s="55"/>
      <c r="C1276" s="63">
        <v>5.1799999999999997E-3</v>
      </c>
      <c r="D1276" s="55" t="s">
        <v>167</v>
      </c>
      <c r="E1276" s="64">
        <v>67000</v>
      </c>
      <c r="F1276" s="56">
        <v>347</v>
      </c>
    </row>
    <row r="1277" spans="1:6" x14ac:dyDescent="0.25">
      <c r="A1277" s="54" t="s">
        <v>268</v>
      </c>
      <c r="B1277" s="55"/>
      <c r="C1277" s="63">
        <v>4.0000000000000003E-5</v>
      </c>
      <c r="D1277" s="55" t="s">
        <v>110</v>
      </c>
      <c r="E1277" s="64">
        <v>350000</v>
      </c>
      <c r="F1277" s="56">
        <v>14</v>
      </c>
    </row>
    <row r="1278" spans="1:6" x14ac:dyDescent="0.25">
      <c r="A1278" s="54" t="s">
        <v>269</v>
      </c>
      <c r="B1278" s="55"/>
      <c r="C1278" s="63">
        <v>4.0000000000000003E-5</v>
      </c>
      <c r="D1278" s="55" t="s">
        <v>110</v>
      </c>
      <c r="E1278" s="64">
        <v>350000</v>
      </c>
      <c r="F1278" s="56">
        <v>14</v>
      </c>
    </row>
    <row r="1279" spans="1:6" x14ac:dyDescent="0.25">
      <c r="A1279" s="54" t="s">
        <v>270</v>
      </c>
      <c r="B1279" s="55"/>
      <c r="C1279" s="63">
        <v>6.9999999999999994E-5</v>
      </c>
      <c r="D1279" s="55" t="s">
        <v>249</v>
      </c>
      <c r="E1279" s="64">
        <v>100000</v>
      </c>
      <c r="F1279" s="56">
        <v>7</v>
      </c>
    </row>
    <row r="1280" spans="1:6" x14ac:dyDescent="0.25">
      <c r="A1280" s="54" t="s">
        <v>271</v>
      </c>
      <c r="B1280" s="55"/>
      <c r="C1280" s="63">
        <v>1.04E-2</v>
      </c>
      <c r="D1280" s="55" t="s">
        <v>110</v>
      </c>
      <c r="E1280" s="64">
        <v>20000</v>
      </c>
      <c r="F1280" s="56">
        <v>208</v>
      </c>
    </row>
    <row r="1281" spans="1:6" x14ac:dyDescent="0.25">
      <c r="A1281" s="54" t="s">
        <v>272</v>
      </c>
    </row>
    <row r="1282" spans="1:6" x14ac:dyDescent="0.25">
      <c r="A1282" s="57"/>
      <c r="B1282" s="55"/>
      <c r="C1282" s="55"/>
      <c r="D1282" s="55"/>
      <c r="E1282" s="55" t="s">
        <v>155</v>
      </c>
      <c r="F1282" s="56">
        <v>3119</v>
      </c>
    </row>
    <row r="1283" spans="1:6" x14ac:dyDescent="0.25">
      <c r="A1283" s="30" t="s">
        <v>108</v>
      </c>
      <c r="B1283" s="84">
        <v>0.5</v>
      </c>
      <c r="C1283" s="45" t="s">
        <v>189</v>
      </c>
      <c r="D1283" s="45"/>
      <c r="E1283" s="45"/>
      <c r="F1283" s="46">
        <v>6238</v>
      </c>
    </row>
    <row r="1285" spans="1:6" x14ac:dyDescent="0.25">
      <c r="A1285" s="31" t="s">
        <v>133</v>
      </c>
      <c r="B1285" s="45"/>
      <c r="C1285" s="45"/>
      <c r="D1285" s="45"/>
      <c r="E1285" s="45"/>
      <c r="F1285" s="47">
        <v>6238</v>
      </c>
    </row>
    <row r="1287" spans="1:6" x14ac:dyDescent="0.25">
      <c r="A1287" s="53" t="s">
        <v>194</v>
      </c>
      <c r="B1287" s="76"/>
      <c r="C1287" s="83" t="s">
        <v>0</v>
      </c>
      <c r="D1287" s="77" t="s">
        <v>2</v>
      </c>
      <c r="E1287" s="76" t="s">
        <v>140</v>
      </c>
      <c r="F1287" s="43" t="s">
        <v>131</v>
      </c>
    </row>
    <row r="1289" spans="1:6" x14ac:dyDescent="0.25">
      <c r="A1289" s="44" t="s">
        <v>274</v>
      </c>
      <c r="B1289" s="45"/>
      <c r="C1289" s="61">
        <v>1</v>
      </c>
      <c r="D1289" s="45" t="s">
        <v>25</v>
      </c>
      <c r="E1289" s="62">
        <v>1000</v>
      </c>
      <c r="F1289" s="46">
        <v>1000</v>
      </c>
    </row>
    <row r="1290" spans="1:6" x14ac:dyDescent="0.25">
      <c r="A1290" s="44" t="s">
        <v>275</v>
      </c>
    </row>
    <row r="1292" spans="1:6" x14ac:dyDescent="0.25">
      <c r="A1292" s="44" t="s">
        <v>301</v>
      </c>
      <c r="B1292" s="45"/>
      <c r="C1292" s="61">
        <v>1</v>
      </c>
      <c r="D1292" s="45" t="s">
        <v>29</v>
      </c>
      <c r="E1292" s="62">
        <v>7500</v>
      </c>
      <c r="F1292" s="46">
        <v>7500</v>
      </c>
    </row>
    <row r="1293" spans="1:6" x14ac:dyDescent="0.25">
      <c r="A1293" s="31" t="s">
        <v>198</v>
      </c>
      <c r="B1293" s="45"/>
      <c r="C1293" s="45"/>
      <c r="D1293" s="45"/>
      <c r="E1293" s="45"/>
      <c r="F1293" s="47">
        <v>8500</v>
      </c>
    </row>
    <row r="1295" spans="1:6" x14ac:dyDescent="0.25">
      <c r="A1295" s="48"/>
      <c r="B1295" s="45" t="s">
        <v>134</v>
      </c>
      <c r="C1295" s="45"/>
      <c r="D1295" s="78"/>
      <c r="E1295" s="79" t="s">
        <v>116</v>
      </c>
      <c r="F1295" s="49">
        <v>546871</v>
      </c>
    </row>
    <row r="1297" spans="1:6" x14ac:dyDescent="0.25">
      <c r="A1297" s="30"/>
      <c r="B1297" s="45"/>
      <c r="C1297" s="45"/>
      <c r="D1297" s="80" t="s">
        <v>135</v>
      </c>
      <c r="E1297" s="81"/>
      <c r="F1297" s="50">
        <v>546871</v>
      </c>
    </row>
    <row r="1298" spans="1:6" x14ac:dyDescent="0.25">
      <c r="A1298" s="51" t="s">
        <v>314</v>
      </c>
      <c r="B1298" s="45"/>
      <c r="C1298" s="45"/>
      <c r="D1298" s="82"/>
      <c r="E1298" s="45"/>
      <c r="F1298" s="51"/>
    </row>
    <row r="1299" spans="1:6" x14ac:dyDescent="0.25">
      <c r="A1299" s="30"/>
      <c r="B1299" s="45"/>
      <c r="C1299" s="45"/>
      <c r="D1299" s="45"/>
      <c r="E1299" s="45"/>
      <c r="F1299" s="52"/>
    </row>
    <row r="1301" spans="1:6" x14ac:dyDescent="0.25">
      <c r="A1301" s="40" t="s">
        <v>315</v>
      </c>
      <c r="B1301" s="74" t="s">
        <v>316</v>
      </c>
      <c r="C1301" s="75"/>
      <c r="D1301" s="75"/>
      <c r="E1301" s="75"/>
      <c r="F1301" s="41"/>
    </row>
    <row r="1302" spans="1:6" x14ac:dyDescent="0.25">
      <c r="A1302" s="53" t="s">
        <v>139</v>
      </c>
      <c r="B1302" s="76"/>
      <c r="C1302" s="83" t="s">
        <v>0</v>
      </c>
      <c r="D1302" s="77" t="s">
        <v>2</v>
      </c>
      <c r="E1302" s="76" t="s">
        <v>140</v>
      </c>
      <c r="F1302" s="43" t="s">
        <v>131</v>
      </c>
    </row>
    <row r="1304" spans="1:6" x14ac:dyDescent="0.25">
      <c r="A1304" s="44" t="s">
        <v>317</v>
      </c>
      <c r="B1304" s="45"/>
      <c r="C1304" s="61">
        <v>1</v>
      </c>
      <c r="D1304" s="45" t="s">
        <v>29</v>
      </c>
      <c r="E1304" s="62">
        <v>81450</v>
      </c>
      <c r="F1304" s="46">
        <v>81450</v>
      </c>
    </row>
    <row r="1305" spans="1:6" x14ac:dyDescent="0.25">
      <c r="A1305" s="44" t="s">
        <v>261</v>
      </c>
      <c r="B1305" s="45"/>
      <c r="C1305" s="61">
        <v>1</v>
      </c>
      <c r="D1305" s="45" t="s">
        <v>29</v>
      </c>
      <c r="E1305" s="62">
        <v>1000</v>
      </c>
      <c r="F1305" s="46">
        <v>1000</v>
      </c>
    </row>
    <row r="1306" spans="1:6" x14ac:dyDescent="0.25">
      <c r="A1306" s="31" t="s">
        <v>144</v>
      </c>
      <c r="B1306" s="45"/>
      <c r="C1306" s="45"/>
      <c r="D1306" s="45"/>
      <c r="E1306" s="45"/>
      <c r="F1306" s="47">
        <v>82450</v>
      </c>
    </row>
    <row r="1308" spans="1:6" x14ac:dyDescent="0.25">
      <c r="A1308" s="53" t="s">
        <v>148</v>
      </c>
      <c r="B1308" s="76"/>
      <c r="C1308" s="77" t="s">
        <v>0</v>
      </c>
      <c r="D1308" s="76" t="s">
        <v>2</v>
      </c>
      <c r="E1308" s="76" t="s">
        <v>149</v>
      </c>
      <c r="F1308" s="43" t="s">
        <v>131</v>
      </c>
    </row>
    <row r="1310" spans="1:6" x14ac:dyDescent="0.25">
      <c r="A1310" s="44" t="s">
        <v>262</v>
      </c>
      <c r="B1310" s="45"/>
      <c r="C1310" s="61" t="s">
        <v>116</v>
      </c>
      <c r="D1310" s="45" t="s">
        <v>151</v>
      </c>
      <c r="E1310" s="62" t="s">
        <v>116</v>
      </c>
      <c r="F1310" s="46" t="s">
        <v>116</v>
      </c>
    </row>
    <row r="1312" spans="1:6" x14ac:dyDescent="0.25">
      <c r="A1312" s="54" t="s">
        <v>263</v>
      </c>
      <c r="B1312" s="55"/>
      <c r="C1312" s="63">
        <v>1</v>
      </c>
      <c r="D1312" s="55" t="s">
        <v>151</v>
      </c>
      <c r="E1312" s="64">
        <v>183297</v>
      </c>
      <c r="F1312" s="56">
        <v>183297</v>
      </c>
    </row>
    <row r="1314" spans="1:6" x14ac:dyDescent="0.25">
      <c r="A1314" s="54" t="s">
        <v>225</v>
      </c>
      <c r="B1314" s="55"/>
      <c r="C1314" s="63">
        <v>1</v>
      </c>
      <c r="D1314" s="55" t="s">
        <v>151</v>
      </c>
      <c r="E1314" s="64">
        <v>56153</v>
      </c>
      <c r="F1314" s="56">
        <v>56153</v>
      </c>
    </row>
    <row r="1316" spans="1:6" x14ac:dyDescent="0.25">
      <c r="A1316" s="54" t="s">
        <v>154</v>
      </c>
      <c r="B1316" s="55"/>
      <c r="C1316" s="63">
        <v>3</v>
      </c>
      <c r="D1316" s="55" t="s">
        <v>151</v>
      </c>
      <c r="E1316" s="64">
        <v>37951</v>
      </c>
      <c r="F1316" s="56">
        <v>113853</v>
      </c>
    </row>
    <row r="1318" spans="1:6" x14ac:dyDescent="0.25">
      <c r="A1318" s="57"/>
      <c r="B1318" s="55"/>
      <c r="C1318" s="55"/>
      <c r="D1318" s="55"/>
      <c r="E1318" s="55" t="s">
        <v>155</v>
      </c>
      <c r="F1318" s="56">
        <v>353303</v>
      </c>
    </row>
    <row r="1319" spans="1:6" x14ac:dyDescent="0.25">
      <c r="A1319" s="30" t="s">
        <v>108</v>
      </c>
      <c r="B1319" s="84">
        <v>9.9295000000000009</v>
      </c>
      <c r="C1319" s="45" t="s">
        <v>156</v>
      </c>
      <c r="D1319" s="45"/>
      <c r="E1319" s="45"/>
      <c r="F1319" s="46">
        <v>35581</v>
      </c>
    </row>
    <row r="1321" spans="1:6" x14ac:dyDescent="0.25">
      <c r="A1321" s="31" t="s">
        <v>157</v>
      </c>
      <c r="B1321" s="45"/>
      <c r="C1321" s="45"/>
      <c r="D1321" s="45"/>
      <c r="E1321" s="45"/>
      <c r="F1321" s="47">
        <v>35581</v>
      </c>
    </row>
    <row r="1323" spans="1:6" x14ac:dyDescent="0.25">
      <c r="A1323" s="58" t="s">
        <v>158</v>
      </c>
      <c r="B1323" s="76"/>
      <c r="C1323" s="83" t="s">
        <v>0</v>
      </c>
      <c r="D1323" s="77" t="s">
        <v>2</v>
      </c>
      <c r="E1323" s="76" t="s">
        <v>140</v>
      </c>
      <c r="F1323" s="43" t="s">
        <v>131</v>
      </c>
    </row>
    <row r="1325" spans="1:6" x14ac:dyDescent="0.25">
      <c r="A1325" s="44" t="s">
        <v>159</v>
      </c>
      <c r="B1325" s="45"/>
      <c r="C1325" s="61">
        <v>0.05</v>
      </c>
      <c r="D1325" s="45" t="s">
        <v>160</v>
      </c>
      <c r="E1325" s="62">
        <v>35581</v>
      </c>
      <c r="F1325" s="46">
        <v>1779</v>
      </c>
    </row>
    <row r="1327" spans="1:6" x14ac:dyDescent="0.25">
      <c r="A1327" s="31" t="s">
        <v>161</v>
      </c>
      <c r="B1327" s="45"/>
      <c r="C1327" s="45"/>
      <c r="D1327" s="45"/>
      <c r="E1327" s="45"/>
      <c r="F1327" s="47">
        <v>1779</v>
      </c>
    </row>
    <row r="1329" spans="1:6" x14ac:dyDescent="0.25">
      <c r="A1329" s="42" t="s">
        <v>129</v>
      </c>
      <c r="B1329" s="76"/>
      <c r="C1329" s="77" t="s">
        <v>0</v>
      </c>
      <c r="D1329" s="76" t="s">
        <v>2</v>
      </c>
      <c r="E1329" s="76" t="s">
        <v>130</v>
      </c>
      <c r="F1329" s="43" t="s">
        <v>131</v>
      </c>
    </row>
    <row r="1331" spans="1:6" x14ac:dyDescent="0.25">
      <c r="A1331" s="44" t="s">
        <v>264</v>
      </c>
      <c r="B1331" s="45"/>
      <c r="C1331" s="61" t="s">
        <v>116</v>
      </c>
      <c r="D1331" s="45" t="s">
        <v>25</v>
      </c>
      <c r="E1331" s="62" t="s">
        <v>116</v>
      </c>
      <c r="F1331" s="46" t="s">
        <v>116</v>
      </c>
    </row>
    <row r="1333" spans="1:6" x14ac:dyDescent="0.25">
      <c r="A1333" s="54" t="s">
        <v>265</v>
      </c>
      <c r="B1333" s="55"/>
      <c r="C1333" s="63">
        <v>5.1900000000000002E-3</v>
      </c>
      <c r="D1333" s="55" t="s">
        <v>113</v>
      </c>
      <c r="E1333" s="64">
        <v>181247</v>
      </c>
      <c r="F1333" s="56">
        <v>941</v>
      </c>
    </row>
    <row r="1334" spans="1:6" x14ac:dyDescent="0.25">
      <c r="A1334" s="54" t="s">
        <v>266</v>
      </c>
      <c r="B1334" s="55"/>
      <c r="C1334" s="63">
        <v>1</v>
      </c>
      <c r="D1334" s="55" t="s">
        <v>3</v>
      </c>
      <c r="E1334" s="64">
        <v>1588</v>
      </c>
      <c r="F1334" s="56">
        <v>1588</v>
      </c>
    </row>
    <row r="1335" spans="1:6" x14ac:dyDescent="0.25">
      <c r="A1335" s="54" t="s">
        <v>267</v>
      </c>
      <c r="B1335" s="55"/>
      <c r="C1335" s="63">
        <v>5.1799999999999997E-3</v>
      </c>
      <c r="D1335" s="55" t="s">
        <v>167</v>
      </c>
      <c r="E1335" s="64">
        <v>67000</v>
      </c>
      <c r="F1335" s="56">
        <v>347</v>
      </c>
    </row>
    <row r="1336" spans="1:6" x14ac:dyDescent="0.25">
      <c r="A1336" s="54" t="s">
        <v>268</v>
      </c>
      <c r="B1336" s="55"/>
      <c r="C1336" s="63">
        <v>4.0000000000000003E-5</v>
      </c>
      <c r="D1336" s="55" t="s">
        <v>110</v>
      </c>
      <c r="E1336" s="64">
        <v>350000</v>
      </c>
      <c r="F1336" s="56">
        <v>14</v>
      </c>
    </row>
    <row r="1337" spans="1:6" x14ac:dyDescent="0.25">
      <c r="A1337" s="54" t="s">
        <v>269</v>
      </c>
      <c r="B1337" s="55"/>
      <c r="C1337" s="63">
        <v>4.0000000000000003E-5</v>
      </c>
      <c r="D1337" s="55" t="s">
        <v>110</v>
      </c>
      <c r="E1337" s="64">
        <v>350000</v>
      </c>
      <c r="F1337" s="56">
        <v>14</v>
      </c>
    </row>
    <row r="1338" spans="1:6" x14ac:dyDescent="0.25">
      <c r="A1338" s="54" t="s">
        <v>270</v>
      </c>
      <c r="B1338" s="55"/>
      <c r="C1338" s="63">
        <v>6.9999999999999994E-5</v>
      </c>
      <c r="D1338" s="55" t="s">
        <v>249</v>
      </c>
      <c r="E1338" s="64">
        <v>100000</v>
      </c>
      <c r="F1338" s="56">
        <v>7</v>
      </c>
    </row>
    <row r="1339" spans="1:6" x14ac:dyDescent="0.25">
      <c r="A1339" s="54" t="s">
        <v>271</v>
      </c>
      <c r="B1339" s="55"/>
      <c r="C1339" s="63">
        <v>1.04E-2</v>
      </c>
      <c r="D1339" s="55" t="s">
        <v>110</v>
      </c>
      <c r="E1339" s="64">
        <v>20000</v>
      </c>
      <c r="F1339" s="56">
        <v>208</v>
      </c>
    </row>
    <row r="1340" spans="1:6" x14ac:dyDescent="0.25">
      <c r="A1340" s="54" t="s">
        <v>272</v>
      </c>
    </row>
    <row r="1341" spans="1:6" x14ac:dyDescent="0.25">
      <c r="A1341" s="57"/>
      <c r="B1341" s="55"/>
      <c r="C1341" s="55"/>
      <c r="D1341" s="55"/>
      <c r="E1341" s="55" t="s">
        <v>155</v>
      </c>
      <c r="F1341" s="56">
        <v>3119</v>
      </c>
    </row>
    <row r="1342" spans="1:6" x14ac:dyDescent="0.25">
      <c r="A1342" s="30" t="s">
        <v>108</v>
      </c>
      <c r="B1342" s="84">
        <v>0.5</v>
      </c>
      <c r="C1342" s="45" t="s">
        <v>189</v>
      </c>
      <c r="D1342" s="45"/>
      <c r="E1342" s="45"/>
      <c r="F1342" s="46">
        <v>6238</v>
      </c>
    </row>
    <row r="1344" spans="1:6" x14ac:dyDescent="0.25">
      <c r="A1344" s="31" t="s">
        <v>133</v>
      </c>
      <c r="B1344" s="45"/>
      <c r="C1344" s="45"/>
      <c r="D1344" s="45"/>
      <c r="E1344" s="45"/>
      <c r="F1344" s="47">
        <v>6238</v>
      </c>
    </row>
    <row r="1346" spans="1:6" x14ac:dyDescent="0.25">
      <c r="A1346" s="53" t="s">
        <v>194</v>
      </c>
      <c r="B1346" s="76"/>
      <c r="C1346" s="83" t="s">
        <v>0</v>
      </c>
      <c r="D1346" s="77" t="s">
        <v>2</v>
      </c>
      <c r="E1346" s="76" t="s">
        <v>140</v>
      </c>
      <c r="F1346" s="43" t="s">
        <v>131</v>
      </c>
    </row>
    <row r="1348" spans="1:6" x14ac:dyDescent="0.25">
      <c r="A1348" s="44" t="s">
        <v>274</v>
      </c>
      <c r="B1348" s="45"/>
      <c r="C1348" s="61">
        <v>1</v>
      </c>
      <c r="D1348" s="45" t="s">
        <v>25</v>
      </c>
      <c r="E1348" s="62">
        <v>1000</v>
      </c>
      <c r="F1348" s="46">
        <v>1000</v>
      </c>
    </row>
    <row r="1349" spans="1:6" x14ac:dyDescent="0.25">
      <c r="A1349" s="44" t="s">
        <v>275</v>
      </c>
    </row>
    <row r="1351" spans="1:6" x14ac:dyDescent="0.25">
      <c r="A1351" s="44" t="s">
        <v>301</v>
      </c>
      <c r="B1351" s="45"/>
      <c r="C1351" s="61">
        <v>1</v>
      </c>
      <c r="D1351" s="45" t="s">
        <v>29</v>
      </c>
      <c r="E1351" s="62">
        <v>7500</v>
      </c>
      <c r="F1351" s="46">
        <v>7500</v>
      </c>
    </row>
    <row r="1352" spans="1:6" x14ac:dyDescent="0.25">
      <c r="A1352" s="31" t="s">
        <v>198</v>
      </c>
      <c r="B1352" s="45"/>
      <c r="C1352" s="45"/>
      <c r="D1352" s="45"/>
      <c r="E1352" s="45"/>
      <c r="F1352" s="47">
        <v>8500</v>
      </c>
    </row>
    <row r="1355" spans="1:6" x14ac:dyDescent="0.25">
      <c r="A1355" s="59" t="s">
        <v>176</v>
      </c>
      <c r="B1355" s="85"/>
      <c r="C1355" s="76"/>
      <c r="D1355" s="83" t="s">
        <v>177</v>
      </c>
      <c r="E1355" s="85"/>
      <c r="F1355" s="60"/>
    </row>
    <row r="1356" spans="1:6" x14ac:dyDescent="0.25">
      <c r="A1356" s="19"/>
      <c r="B1356" s="65"/>
      <c r="C1356" s="65"/>
      <c r="D1356" s="66"/>
      <c r="E1356" s="65"/>
      <c r="F1356" s="20"/>
    </row>
    <row r="1357" spans="1:6" x14ac:dyDescent="0.25">
      <c r="A1357" s="22" t="s">
        <v>116</v>
      </c>
      <c r="B1357" s="67"/>
      <c r="C1357" s="65"/>
      <c r="D1357" s="67" t="s">
        <v>117</v>
      </c>
      <c r="E1357" s="68" t="s">
        <v>116</v>
      </c>
      <c r="F1357" s="24"/>
    </row>
    <row r="1358" spans="1:6" x14ac:dyDescent="0.25">
      <c r="A1358" s="25" t="s">
        <v>116</v>
      </c>
      <c r="B1358" s="65"/>
      <c r="C1358" s="65"/>
      <c r="D1358" s="67" t="s">
        <v>118</v>
      </c>
      <c r="E1358" s="69" t="s">
        <v>116</v>
      </c>
      <c r="F1358" s="24"/>
    </row>
    <row r="1359" spans="1:6" x14ac:dyDescent="0.25">
      <c r="A1359" s="23" t="s">
        <v>116</v>
      </c>
      <c r="B1359" s="65"/>
      <c r="C1359" s="65"/>
      <c r="D1359" s="67" t="s">
        <v>119</v>
      </c>
      <c r="E1359" s="67" t="s">
        <v>116</v>
      </c>
      <c r="F1359" s="24"/>
    </row>
    <row r="1360" spans="1:6" x14ac:dyDescent="0.25">
      <c r="A1360" s="23" t="s">
        <v>116</v>
      </c>
      <c r="B1360" s="67"/>
      <c r="C1360" s="65"/>
      <c r="D1360" s="67" t="s">
        <v>120</v>
      </c>
      <c r="E1360" s="69">
        <v>14</v>
      </c>
      <c r="F1360" s="24"/>
    </row>
    <row r="1361" spans="1:6" x14ac:dyDescent="0.25">
      <c r="A1361" s="23" t="s">
        <v>116</v>
      </c>
      <c r="B1361" s="67"/>
      <c r="C1361" s="65"/>
      <c r="D1361" s="70"/>
      <c r="E1361" s="66"/>
      <c r="F1361" s="24"/>
    </row>
    <row r="1362" spans="1:6" x14ac:dyDescent="0.25">
      <c r="A1362" s="25"/>
      <c r="B1362" s="65"/>
      <c r="C1362" s="65"/>
      <c r="D1362" s="71"/>
      <c r="E1362" s="65"/>
      <c r="F1362" s="26"/>
    </row>
    <row r="1363" spans="1:6" x14ac:dyDescent="0.25">
      <c r="A1363" s="27"/>
      <c r="B1363" s="70"/>
      <c r="C1363" s="70"/>
      <c r="D1363" s="65"/>
      <c r="E1363" s="65"/>
      <c r="F1363" s="26"/>
    </row>
    <row r="1364" spans="1:6" x14ac:dyDescent="0.25">
      <c r="A1364" s="28" t="s">
        <v>121</v>
      </c>
      <c r="B1364" s="65"/>
      <c r="C1364" s="65"/>
      <c r="D1364" s="65"/>
      <c r="E1364" s="65"/>
      <c r="F1364" s="24"/>
    </row>
    <row r="1365" spans="1:6" x14ac:dyDescent="0.25">
      <c r="A1365" s="29" t="s">
        <v>116</v>
      </c>
      <c r="B1365" s="67"/>
      <c r="C1365" s="67"/>
      <c r="D1365" s="65"/>
      <c r="E1365" s="65"/>
      <c r="F1365" s="24"/>
    </row>
    <row r="1366" spans="1:6" x14ac:dyDescent="0.25">
      <c r="A1366" s="29" t="s">
        <v>116</v>
      </c>
      <c r="B1366" s="67"/>
      <c r="C1366" s="67"/>
      <c r="D1366" s="65"/>
      <c r="E1366" s="65"/>
      <c r="F1366" s="24"/>
    </row>
    <row r="1367" spans="1:6" x14ac:dyDescent="0.25">
      <c r="A1367" s="30" t="s">
        <v>116</v>
      </c>
      <c r="B1367" s="45"/>
      <c r="C1367" s="45"/>
      <c r="F1367" s="32"/>
    </row>
    <row r="1368" spans="1:6" x14ac:dyDescent="0.25">
      <c r="A1368" s="38" t="s">
        <v>126</v>
      </c>
      <c r="B1368" s="73"/>
      <c r="C1368" s="73"/>
      <c r="D1368" s="73"/>
      <c r="E1368" s="73"/>
      <c r="F1368" s="39"/>
    </row>
    <row r="1370" spans="1:6" x14ac:dyDescent="0.25">
      <c r="A1370" s="48"/>
      <c r="B1370" s="45" t="s">
        <v>134</v>
      </c>
      <c r="C1370" s="45"/>
      <c r="D1370" s="78"/>
      <c r="E1370" s="79" t="s">
        <v>116</v>
      </c>
      <c r="F1370" s="49">
        <v>134548</v>
      </c>
    </row>
    <row r="1372" spans="1:6" x14ac:dyDescent="0.25">
      <c r="A1372" s="30"/>
      <c r="B1372" s="45"/>
      <c r="C1372" s="45"/>
      <c r="D1372" s="80" t="s">
        <v>135</v>
      </c>
      <c r="E1372" s="81"/>
      <c r="F1372" s="50">
        <v>134548</v>
      </c>
    </row>
    <row r="1373" spans="1:6" x14ac:dyDescent="0.25">
      <c r="A1373" s="51" t="s">
        <v>318</v>
      </c>
      <c r="B1373" s="45"/>
      <c r="C1373" s="45"/>
      <c r="D1373" s="82"/>
      <c r="E1373" s="45"/>
      <c r="F1373" s="51"/>
    </row>
    <row r="1374" spans="1:6" x14ac:dyDescent="0.25">
      <c r="A1374" s="30"/>
      <c r="B1374" s="45"/>
      <c r="C1374" s="45"/>
      <c r="D1374" s="45"/>
      <c r="E1374" s="45"/>
      <c r="F1374" s="52"/>
    </row>
    <row r="1376" spans="1:6" x14ac:dyDescent="0.25">
      <c r="A1376" s="40" t="s">
        <v>319</v>
      </c>
      <c r="B1376" s="74" t="s">
        <v>320</v>
      </c>
      <c r="C1376" s="75"/>
      <c r="D1376" s="75"/>
      <c r="E1376" s="75"/>
      <c r="F1376" s="41"/>
    </row>
    <row r="1377" spans="1:6" x14ac:dyDescent="0.25">
      <c r="A1377" s="53" t="s">
        <v>139</v>
      </c>
      <c r="B1377" s="76"/>
      <c r="C1377" s="83" t="s">
        <v>0</v>
      </c>
      <c r="D1377" s="77" t="s">
        <v>2</v>
      </c>
      <c r="E1377" s="76" t="s">
        <v>140</v>
      </c>
      <c r="F1377" s="43" t="s">
        <v>131</v>
      </c>
    </row>
    <row r="1379" spans="1:6" x14ac:dyDescent="0.25">
      <c r="A1379" s="44" t="s">
        <v>321</v>
      </c>
      <c r="B1379" s="45"/>
      <c r="C1379" s="61">
        <v>1</v>
      </c>
      <c r="D1379" s="45" t="s">
        <v>29</v>
      </c>
      <c r="E1379" s="62">
        <v>152285</v>
      </c>
      <c r="F1379" s="46">
        <v>152285</v>
      </c>
    </row>
    <row r="1380" spans="1:6" x14ac:dyDescent="0.25">
      <c r="A1380" s="44" t="s">
        <v>261</v>
      </c>
      <c r="B1380" s="45"/>
      <c r="C1380" s="61">
        <v>1</v>
      </c>
      <c r="D1380" s="45" t="s">
        <v>29</v>
      </c>
      <c r="E1380" s="62">
        <v>1000</v>
      </c>
      <c r="F1380" s="46">
        <v>1000</v>
      </c>
    </row>
    <row r="1381" spans="1:6" x14ac:dyDescent="0.25">
      <c r="A1381" s="31" t="s">
        <v>144</v>
      </c>
      <c r="B1381" s="45"/>
      <c r="C1381" s="45"/>
      <c r="D1381" s="45"/>
      <c r="E1381" s="45"/>
      <c r="F1381" s="47">
        <v>153285</v>
      </c>
    </row>
    <row r="1383" spans="1:6" x14ac:dyDescent="0.25">
      <c r="A1383" s="53" t="s">
        <v>148</v>
      </c>
      <c r="B1383" s="76"/>
      <c r="C1383" s="77" t="s">
        <v>0</v>
      </c>
      <c r="D1383" s="76" t="s">
        <v>2</v>
      </c>
      <c r="E1383" s="76" t="s">
        <v>149</v>
      </c>
      <c r="F1383" s="43" t="s">
        <v>131</v>
      </c>
    </row>
    <row r="1385" spans="1:6" x14ac:dyDescent="0.25">
      <c r="A1385" s="44" t="s">
        <v>262</v>
      </c>
      <c r="B1385" s="45"/>
      <c r="C1385" s="61" t="s">
        <v>116</v>
      </c>
      <c r="D1385" s="45" t="s">
        <v>151</v>
      </c>
      <c r="E1385" s="62" t="s">
        <v>116</v>
      </c>
      <c r="F1385" s="46" t="s">
        <v>116</v>
      </c>
    </row>
    <row r="1387" spans="1:6" x14ac:dyDescent="0.25">
      <c r="A1387" s="54" t="s">
        <v>263</v>
      </c>
      <c r="B1387" s="55"/>
      <c r="C1387" s="63">
        <v>1</v>
      </c>
      <c r="D1387" s="55" t="s">
        <v>151</v>
      </c>
      <c r="E1387" s="64">
        <v>183297</v>
      </c>
      <c r="F1387" s="56">
        <v>183297</v>
      </c>
    </row>
    <row r="1389" spans="1:6" x14ac:dyDescent="0.25">
      <c r="A1389" s="54" t="s">
        <v>225</v>
      </c>
      <c r="B1389" s="55"/>
      <c r="C1389" s="63">
        <v>1</v>
      </c>
      <c r="D1389" s="55" t="s">
        <v>151</v>
      </c>
      <c r="E1389" s="64">
        <v>56153</v>
      </c>
      <c r="F1389" s="56">
        <v>56153</v>
      </c>
    </row>
    <row r="1391" spans="1:6" x14ac:dyDescent="0.25">
      <c r="A1391" s="54" t="s">
        <v>154</v>
      </c>
      <c r="B1391" s="55"/>
      <c r="C1391" s="63">
        <v>3</v>
      </c>
      <c r="D1391" s="55" t="s">
        <v>151</v>
      </c>
      <c r="E1391" s="64">
        <v>37951</v>
      </c>
      <c r="F1391" s="56">
        <v>113853</v>
      </c>
    </row>
    <row r="1393" spans="1:6" x14ac:dyDescent="0.25">
      <c r="A1393" s="57"/>
      <c r="B1393" s="55"/>
      <c r="C1393" s="55"/>
      <c r="D1393" s="55"/>
      <c r="E1393" s="55" t="s">
        <v>155</v>
      </c>
      <c r="F1393" s="56">
        <v>353303</v>
      </c>
    </row>
    <row r="1394" spans="1:6" x14ac:dyDescent="0.25">
      <c r="A1394" s="30" t="s">
        <v>108</v>
      </c>
      <c r="B1394" s="84">
        <v>9.9295000000000009</v>
      </c>
      <c r="C1394" s="45" t="s">
        <v>156</v>
      </c>
      <c r="D1394" s="45"/>
      <c r="E1394" s="45"/>
      <c r="F1394" s="46">
        <v>35581</v>
      </c>
    </row>
    <row r="1396" spans="1:6" x14ac:dyDescent="0.25">
      <c r="A1396" s="31" t="s">
        <v>157</v>
      </c>
      <c r="B1396" s="45"/>
      <c r="C1396" s="45"/>
      <c r="D1396" s="45"/>
      <c r="E1396" s="45"/>
      <c r="F1396" s="47">
        <v>35581</v>
      </c>
    </row>
    <row r="1398" spans="1:6" x14ac:dyDescent="0.25">
      <c r="A1398" s="58" t="s">
        <v>158</v>
      </c>
      <c r="B1398" s="76"/>
      <c r="C1398" s="83" t="s">
        <v>0</v>
      </c>
      <c r="D1398" s="77" t="s">
        <v>2</v>
      </c>
      <c r="E1398" s="76" t="s">
        <v>140</v>
      </c>
      <c r="F1398" s="43" t="s">
        <v>131</v>
      </c>
    </row>
    <row r="1400" spans="1:6" x14ac:dyDescent="0.25">
      <c r="A1400" s="44" t="s">
        <v>159</v>
      </c>
      <c r="B1400" s="45"/>
      <c r="C1400" s="61">
        <v>0.05</v>
      </c>
      <c r="D1400" s="45" t="s">
        <v>160</v>
      </c>
      <c r="E1400" s="62">
        <v>35581</v>
      </c>
      <c r="F1400" s="46">
        <v>1779</v>
      </c>
    </row>
    <row r="1402" spans="1:6" x14ac:dyDescent="0.25">
      <c r="A1402" s="31" t="s">
        <v>161</v>
      </c>
      <c r="B1402" s="45"/>
      <c r="C1402" s="45"/>
      <c r="D1402" s="45"/>
      <c r="E1402" s="45"/>
      <c r="F1402" s="47">
        <v>1779</v>
      </c>
    </row>
    <row r="1404" spans="1:6" x14ac:dyDescent="0.25">
      <c r="A1404" s="42" t="s">
        <v>129</v>
      </c>
      <c r="B1404" s="76"/>
      <c r="C1404" s="77" t="s">
        <v>0</v>
      </c>
      <c r="D1404" s="76" t="s">
        <v>2</v>
      </c>
      <c r="E1404" s="76" t="s">
        <v>130</v>
      </c>
      <c r="F1404" s="43" t="s">
        <v>131</v>
      </c>
    </row>
    <row r="1406" spans="1:6" x14ac:dyDescent="0.25">
      <c r="A1406" s="44" t="s">
        <v>264</v>
      </c>
      <c r="B1406" s="45"/>
      <c r="C1406" s="61" t="s">
        <v>116</v>
      </c>
      <c r="D1406" s="45" t="s">
        <v>25</v>
      </c>
      <c r="E1406" s="62" t="s">
        <v>116</v>
      </c>
      <c r="F1406" s="46" t="s">
        <v>116</v>
      </c>
    </row>
    <row r="1408" spans="1:6" x14ac:dyDescent="0.25">
      <c r="A1408" s="54" t="s">
        <v>265</v>
      </c>
      <c r="B1408" s="55"/>
      <c r="C1408" s="63">
        <v>5.1900000000000002E-3</v>
      </c>
      <c r="D1408" s="55" t="s">
        <v>113</v>
      </c>
      <c r="E1408" s="64">
        <v>181247</v>
      </c>
      <c r="F1408" s="56">
        <v>941</v>
      </c>
    </row>
    <row r="1409" spans="1:6" x14ac:dyDescent="0.25">
      <c r="A1409" s="54" t="s">
        <v>266</v>
      </c>
      <c r="B1409" s="55"/>
      <c r="C1409" s="63">
        <v>1</v>
      </c>
      <c r="D1409" s="55" t="s">
        <v>3</v>
      </c>
      <c r="E1409" s="64">
        <v>1588</v>
      </c>
      <c r="F1409" s="56">
        <v>1588</v>
      </c>
    </row>
    <row r="1410" spans="1:6" x14ac:dyDescent="0.25">
      <c r="A1410" s="54" t="s">
        <v>267</v>
      </c>
      <c r="B1410" s="55"/>
      <c r="C1410" s="63">
        <v>5.1799999999999997E-3</v>
      </c>
      <c r="D1410" s="55" t="s">
        <v>167</v>
      </c>
      <c r="E1410" s="64">
        <v>67000</v>
      </c>
      <c r="F1410" s="56">
        <v>347</v>
      </c>
    </row>
    <row r="1411" spans="1:6" x14ac:dyDescent="0.25">
      <c r="A1411" s="54" t="s">
        <v>268</v>
      </c>
      <c r="B1411" s="55"/>
      <c r="C1411" s="63">
        <v>4.0000000000000003E-5</v>
      </c>
      <c r="D1411" s="55" t="s">
        <v>110</v>
      </c>
      <c r="E1411" s="64">
        <v>350000</v>
      </c>
      <c r="F1411" s="56">
        <v>14</v>
      </c>
    </row>
    <row r="1412" spans="1:6" x14ac:dyDescent="0.25">
      <c r="A1412" s="54" t="s">
        <v>269</v>
      </c>
      <c r="B1412" s="55"/>
      <c r="C1412" s="63">
        <v>4.0000000000000003E-5</v>
      </c>
      <c r="D1412" s="55" t="s">
        <v>110</v>
      </c>
      <c r="E1412" s="64">
        <v>350000</v>
      </c>
      <c r="F1412" s="56">
        <v>14</v>
      </c>
    </row>
    <row r="1413" spans="1:6" x14ac:dyDescent="0.25">
      <c r="A1413" s="54" t="s">
        <v>270</v>
      </c>
      <c r="B1413" s="55"/>
      <c r="C1413" s="63">
        <v>6.9999999999999994E-5</v>
      </c>
      <c r="D1413" s="55" t="s">
        <v>249</v>
      </c>
      <c r="E1413" s="64">
        <v>100000</v>
      </c>
      <c r="F1413" s="56">
        <v>7</v>
      </c>
    </row>
    <row r="1414" spans="1:6" x14ac:dyDescent="0.25">
      <c r="A1414" s="54" t="s">
        <v>271</v>
      </c>
      <c r="B1414" s="55"/>
      <c r="C1414" s="63">
        <v>1.04E-2</v>
      </c>
      <c r="D1414" s="55" t="s">
        <v>110</v>
      </c>
      <c r="E1414" s="64">
        <v>20000</v>
      </c>
      <c r="F1414" s="56">
        <v>208</v>
      </c>
    </row>
    <row r="1415" spans="1:6" x14ac:dyDescent="0.25">
      <c r="A1415" s="54" t="s">
        <v>272</v>
      </c>
    </row>
    <row r="1416" spans="1:6" x14ac:dyDescent="0.25">
      <c r="A1416" s="57"/>
      <c r="B1416" s="55"/>
      <c r="C1416" s="55"/>
      <c r="D1416" s="55"/>
      <c r="E1416" s="55" t="s">
        <v>155</v>
      </c>
      <c r="F1416" s="56">
        <v>3119</v>
      </c>
    </row>
    <row r="1417" spans="1:6" x14ac:dyDescent="0.25">
      <c r="A1417" s="30" t="s">
        <v>108</v>
      </c>
      <c r="B1417" s="84">
        <v>0.5</v>
      </c>
      <c r="C1417" s="45" t="s">
        <v>189</v>
      </c>
      <c r="D1417" s="45"/>
      <c r="E1417" s="45"/>
      <c r="F1417" s="46">
        <v>6238</v>
      </c>
    </row>
    <row r="1419" spans="1:6" x14ac:dyDescent="0.25">
      <c r="A1419" s="31" t="s">
        <v>133</v>
      </c>
      <c r="B1419" s="45"/>
      <c r="C1419" s="45"/>
      <c r="D1419" s="45"/>
      <c r="E1419" s="45"/>
      <c r="F1419" s="47">
        <v>6238</v>
      </c>
    </row>
    <row r="1421" spans="1:6" x14ac:dyDescent="0.25">
      <c r="A1421" s="53" t="s">
        <v>194</v>
      </c>
      <c r="B1421" s="76"/>
      <c r="C1421" s="83" t="s">
        <v>0</v>
      </c>
      <c r="D1421" s="77" t="s">
        <v>2</v>
      </c>
      <c r="E1421" s="76" t="s">
        <v>140</v>
      </c>
      <c r="F1421" s="43" t="s">
        <v>131</v>
      </c>
    </row>
    <row r="1423" spans="1:6" x14ac:dyDescent="0.25">
      <c r="A1423" s="44" t="s">
        <v>274</v>
      </c>
      <c r="B1423" s="45"/>
      <c r="C1423" s="61">
        <v>1</v>
      </c>
      <c r="D1423" s="45" t="s">
        <v>25</v>
      </c>
      <c r="E1423" s="62">
        <v>1000</v>
      </c>
      <c r="F1423" s="46">
        <v>1000</v>
      </c>
    </row>
    <row r="1424" spans="1:6" x14ac:dyDescent="0.25">
      <c r="A1424" s="44" t="s">
        <v>275</v>
      </c>
    </row>
    <row r="1426" spans="1:6" x14ac:dyDescent="0.25">
      <c r="A1426" s="44" t="s">
        <v>301</v>
      </c>
      <c r="B1426" s="45"/>
      <c r="C1426" s="61">
        <v>1</v>
      </c>
      <c r="D1426" s="45" t="s">
        <v>29</v>
      </c>
      <c r="E1426" s="62">
        <v>7500</v>
      </c>
      <c r="F1426" s="46">
        <v>7500</v>
      </c>
    </row>
    <row r="1427" spans="1:6" x14ac:dyDescent="0.25">
      <c r="A1427" s="31" t="s">
        <v>198</v>
      </c>
      <c r="B1427" s="45"/>
      <c r="C1427" s="45"/>
      <c r="D1427" s="45"/>
      <c r="E1427" s="45"/>
      <c r="F1427" s="47">
        <v>8500</v>
      </c>
    </row>
    <row r="1429" spans="1:6" x14ac:dyDescent="0.25">
      <c r="A1429" s="48"/>
      <c r="B1429" s="45" t="s">
        <v>134</v>
      </c>
      <c r="C1429" s="45"/>
      <c r="D1429" s="78"/>
      <c r="E1429" s="79" t="s">
        <v>116</v>
      </c>
      <c r="F1429" s="49">
        <v>205383</v>
      </c>
    </row>
    <row r="1431" spans="1:6" x14ac:dyDescent="0.25">
      <c r="A1431" s="30"/>
      <c r="B1431" s="45"/>
      <c r="C1431" s="45"/>
      <c r="D1431" s="80" t="s">
        <v>135</v>
      </c>
      <c r="E1431" s="81"/>
      <c r="F1431" s="50">
        <v>205383</v>
      </c>
    </row>
    <row r="1432" spans="1:6" x14ac:dyDescent="0.25">
      <c r="A1432" s="51" t="s">
        <v>322</v>
      </c>
      <c r="B1432" s="45"/>
      <c r="C1432" s="45"/>
      <c r="D1432" s="82"/>
      <c r="E1432" s="45"/>
      <c r="F1432" s="51"/>
    </row>
    <row r="1433" spans="1:6" x14ac:dyDescent="0.25">
      <c r="A1433" s="30"/>
      <c r="B1433" s="45"/>
      <c r="C1433" s="45"/>
      <c r="D1433" s="45"/>
      <c r="E1433" s="45"/>
      <c r="F1433" s="52"/>
    </row>
    <row r="1435" spans="1:6" x14ac:dyDescent="0.25">
      <c r="A1435" s="40" t="s">
        <v>323</v>
      </c>
      <c r="B1435" s="74" t="s">
        <v>324</v>
      </c>
      <c r="C1435" s="75"/>
      <c r="D1435" s="75"/>
      <c r="E1435" s="75"/>
      <c r="F1435" s="41"/>
    </row>
    <row r="1436" spans="1:6" x14ac:dyDescent="0.25">
      <c r="A1436" s="53" t="s">
        <v>139</v>
      </c>
      <c r="B1436" s="76"/>
      <c r="C1436" s="83" t="s">
        <v>0</v>
      </c>
      <c r="D1436" s="77" t="s">
        <v>2</v>
      </c>
      <c r="E1436" s="76" t="s">
        <v>140</v>
      </c>
      <c r="F1436" s="43" t="s">
        <v>131</v>
      </c>
    </row>
    <row r="1438" spans="1:6" x14ac:dyDescent="0.25">
      <c r="A1438" s="44" t="s">
        <v>325</v>
      </c>
      <c r="B1438" s="45"/>
      <c r="C1438" s="61">
        <v>1</v>
      </c>
      <c r="D1438" s="45" t="s">
        <v>29</v>
      </c>
      <c r="E1438" s="62">
        <v>42538</v>
      </c>
      <c r="F1438" s="46">
        <v>42538</v>
      </c>
    </row>
    <row r="1439" spans="1:6" x14ac:dyDescent="0.25">
      <c r="A1439" s="44" t="s">
        <v>261</v>
      </c>
      <c r="B1439" s="45"/>
      <c r="C1439" s="61">
        <v>1</v>
      </c>
      <c r="D1439" s="45" t="s">
        <v>29</v>
      </c>
      <c r="E1439" s="62">
        <v>1000</v>
      </c>
      <c r="F1439" s="46">
        <v>1000</v>
      </c>
    </row>
    <row r="1440" spans="1:6" x14ac:dyDescent="0.25">
      <c r="A1440" s="31" t="s">
        <v>144</v>
      </c>
      <c r="B1440" s="45"/>
      <c r="C1440" s="45"/>
      <c r="D1440" s="45"/>
      <c r="E1440" s="45"/>
      <c r="F1440" s="47">
        <v>43538</v>
      </c>
    </row>
    <row r="1442" spans="1:6" x14ac:dyDescent="0.25">
      <c r="A1442" s="53" t="s">
        <v>148</v>
      </c>
      <c r="B1442" s="76"/>
      <c r="C1442" s="77" t="s">
        <v>0</v>
      </c>
      <c r="D1442" s="76" t="s">
        <v>2</v>
      </c>
      <c r="E1442" s="76" t="s">
        <v>149</v>
      </c>
      <c r="F1442" s="43" t="s">
        <v>131</v>
      </c>
    </row>
    <row r="1444" spans="1:6" x14ac:dyDescent="0.25">
      <c r="A1444" s="44" t="s">
        <v>262</v>
      </c>
      <c r="B1444" s="45"/>
      <c r="C1444" s="61" t="s">
        <v>116</v>
      </c>
      <c r="D1444" s="45" t="s">
        <v>151</v>
      </c>
      <c r="E1444" s="62" t="s">
        <v>116</v>
      </c>
      <c r="F1444" s="46" t="s">
        <v>116</v>
      </c>
    </row>
    <row r="1446" spans="1:6" x14ac:dyDescent="0.25">
      <c r="A1446" s="54" t="s">
        <v>263</v>
      </c>
      <c r="B1446" s="55"/>
      <c r="C1446" s="63">
        <v>1</v>
      </c>
      <c r="D1446" s="55" t="s">
        <v>151</v>
      </c>
      <c r="E1446" s="64">
        <v>183297</v>
      </c>
      <c r="F1446" s="56">
        <v>183297</v>
      </c>
    </row>
    <row r="1448" spans="1:6" x14ac:dyDescent="0.25">
      <c r="A1448" s="54" t="s">
        <v>225</v>
      </c>
      <c r="B1448" s="55"/>
      <c r="C1448" s="63">
        <v>1</v>
      </c>
      <c r="D1448" s="55" t="s">
        <v>151</v>
      </c>
      <c r="E1448" s="64">
        <v>56153</v>
      </c>
      <c r="F1448" s="56">
        <v>56153</v>
      </c>
    </row>
    <row r="1450" spans="1:6" x14ac:dyDescent="0.25">
      <c r="A1450" s="54" t="s">
        <v>154</v>
      </c>
      <c r="B1450" s="55"/>
      <c r="C1450" s="63">
        <v>3</v>
      </c>
      <c r="D1450" s="55" t="s">
        <v>151</v>
      </c>
      <c r="E1450" s="64">
        <v>37951</v>
      </c>
      <c r="F1450" s="56">
        <v>113853</v>
      </c>
    </row>
    <row r="1452" spans="1:6" x14ac:dyDescent="0.25">
      <c r="A1452" s="57"/>
      <c r="B1452" s="55"/>
      <c r="C1452" s="55"/>
      <c r="D1452" s="55"/>
      <c r="E1452" s="55" t="s">
        <v>155</v>
      </c>
      <c r="F1452" s="56">
        <v>353303</v>
      </c>
    </row>
    <row r="1453" spans="1:6" x14ac:dyDescent="0.25">
      <c r="A1453" s="30" t="s">
        <v>108</v>
      </c>
      <c r="B1453" s="84">
        <v>9.9295000000000009</v>
      </c>
      <c r="C1453" s="45" t="s">
        <v>156</v>
      </c>
      <c r="D1453" s="45"/>
      <c r="E1453" s="45"/>
      <c r="F1453" s="46">
        <v>35581</v>
      </c>
    </row>
    <row r="1455" spans="1:6" x14ac:dyDescent="0.25">
      <c r="A1455" s="31" t="s">
        <v>157</v>
      </c>
      <c r="B1455" s="45"/>
      <c r="C1455" s="45"/>
      <c r="D1455" s="45"/>
      <c r="E1455" s="45"/>
      <c r="F1455" s="47">
        <v>35581</v>
      </c>
    </row>
    <row r="1457" spans="1:6" x14ac:dyDescent="0.25">
      <c r="A1457" s="58" t="s">
        <v>158</v>
      </c>
      <c r="B1457" s="76"/>
      <c r="C1457" s="83" t="s">
        <v>0</v>
      </c>
      <c r="D1457" s="77" t="s">
        <v>2</v>
      </c>
      <c r="E1457" s="76" t="s">
        <v>140</v>
      </c>
      <c r="F1457" s="43" t="s">
        <v>131</v>
      </c>
    </row>
    <row r="1459" spans="1:6" x14ac:dyDescent="0.25">
      <c r="A1459" s="44" t="s">
        <v>159</v>
      </c>
      <c r="B1459" s="45"/>
      <c r="C1459" s="61">
        <v>0.05</v>
      </c>
      <c r="D1459" s="45" t="s">
        <v>160</v>
      </c>
      <c r="E1459" s="62">
        <v>35581</v>
      </c>
      <c r="F1459" s="46">
        <v>1779</v>
      </c>
    </row>
    <row r="1462" spans="1:6" x14ac:dyDescent="0.25">
      <c r="A1462" s="59" t="s">
        <v>176</v>
      </c>
      <c r="B1462" s="85"/>
      <c r="C1462" s="76"/>
      <c r="D1462" s="83" t="s">
        <v>177</v>
      </c>
      <c r="E1462" s="85"/>
      <c r="F1462" s="60"/>
    </row>
    <row r="1463" spans="1:6" x14ac:dyDescent="0.25">
      <c r="A1463" s="19"/>
      <c r="B1463" s="65"/>
      <c r="C1463" s="65"/>
      <c r="D1463" s="66"/>
      <c r="E1463" s="65"/>
      <c r="F1463" s="20"/>
    </row>
    <row r="1464" spans="1:6" x14ac:dyDescent="0.25">
      <c r="A1464" s="22" t="s">
        <v>116</v>
      </c>
      <c r="B1464" s="67"/>
      <c r="C1464" s="65"/>
      <c r="D1464" s="67" t="s">
        <v>117</v>
      </c>
      <c r="E1464" s="68" t="s">
        <v>116</v>
      </c>
      <c r="F1464" s="24"/>
    </row>
    <row r="1465" spans="1:6" x14ac:dyDescent="0.25">
      <c r="A1465" s="25" t="s">
        <v>116</v>
      </c>
      <c r="B1465" s="65"/>
      <c r="C1465" s="65"/>
      <c r="D1465" s="67" t="s">
        <v>118</v>
      </c>
      <c r="E1465" s="69" t="s">
        <v>116</v>
      </c>
      <c r="F1465" s="24"/>
    </row>
    <row r="1466" spans="1:6" x14ac:dyDescent="0.25">
      <c r="A1466" s="23" t="s">
        <v>116</v>
      </c>
      <c r="B1466" s="65"/>
      <c r="C1466" s="65"/>
      <c r="D1466" s="67" t="s">
        <v>119</v>
      </c>
      <c r="E1466" s="67" t="s">
        <v>116</v>
      </c>
      <c r="F1466" s="24"/>
    </row>
    <row r="1467" spans="1:6" x14ac:dyDescent="0.25">
      <c r="A1467" s="23" t="s">
        <v>116</v>
      </c>
      <c r="B1467" s="67"/>
      <c r="C1467" s="65"/>
      <c r="D1467" s="67" t="s">
        <v>120</v>
      </c>
      <c r="E1467" s="69">
        <v>15</v>
      </c>
      <c r="F1467" s="24"/>
    </row>
    <row r="1468" spans="1:6" x14ac:dyDescent="0.25">
      <c r="A1468" s="23" t="s">
        <v>116</v>
      </c>
      <c r="B1468" s="67"/>
      <c r="C1468" s="65"/>
      <c r="D1468" s="70"/>
      <c r="E1468" s="66"/>
      <c r="F1468" s="24"/>
    </row>
    <row r="1469" spans="1:6" x14ac:dyDescent="0.25">
      <c r="A1469" s="25"/>
      <c r="B1469" s="65"/>
      <c r="C1469" s="65"/>
      <c r="D1469" s="71"/>
      <c r="E1469" s="65"/>
      <c r="F1469" s="26"/>
    </row>
    <row r="1470" spans="1:6" x14ac:dyDescent="0.25">
      <c r="A1470" s="27"/>
      <c r="B1470" s="70"/>
      <c r="C1470" s="70"/>
      <c r="D1470" s="65"/>
      <c r="E1470" s="65"/>
      <c r="F1470" s="26"/>
    </row>
    <row r="1471" spans="1:6" x14ac:dyDescent="0.25">
      <c r="A1471" s="28" t="s">
        <v>121</v>
      </c>
      <c r="B1471" s="65"/>
      <c r="C1471" s="65"/>
      <c r="D1471" s="65"/>
      <c r="E1471" s="65"/>
      <c r="F1471" s="24"/>
    </row>
    <row r="1472" spans="1:6" x14ac:dyDescent="0.25">
      <c r="A1472" s="29" t="s">
        <v>116</v>
      </c>
      <c r="B1472" s="67"/>
      <c r="C1472" s="67"/>
      <c r="D1472" s="65"/>
      <c r="E1472" s="65"/>
      <c r="F1472" s="24"/>
    </row>
    <row r="1473" spans="1:6" x14ac:dyDescent="0.25">
      <c r="A1473" s="29" t="s">
        <v>116</v>
      </c>
      <c r="B1473" s="67"/>
      <c r="C1473" s="67"/>
      <c r="D1473" s="65"/>
      <c r="E1473" s="65"/>
      <c r="F1473" s="24"/>
    </row>
    <row r="1474" spans="1:6" x14ac:dyDescent="0.25">
      <c r="A1474" s="30" t="s">
        <v>116</v>
      </c>
      <c r="B1474" s="45"/>
      <c r="C1474" s="45"/>
      <c r="F1474" s="32"/>
    </row>
    <row r="1475" spans="1:6" x14ac:dyDescent="0.25">
      <c r="A1475" s="38" t="s">
        <v>126</v>
      </c>
      <c r="B1475" s="73"/>
      <c r="C1475" s="73"/>
      <c r="D1475" s="73"/>
      <c r="E1475" s="73"/>
      <c r="F1475" s="39"/>
    </row>
    <row r="1477" spans="1:6" x14ac:dyDescent="0.25">
      <c r="A1477" s="31" t="s">
        <v>161</v>
      </c>
      <c r="B1477" s="45"/>
      <c r="C1477" s="45"/>
      <c r="D1477" s="45"/>
      <c r="E1477" s="45"/>
      <c r="F1477" s="47">
        <v>1779</v>
      </c>
    </row>
    <row r="1479" spans="1:6" x14ac:dyDescent="0.25">
      <c r="A1479" s="42" t="s">
        <v>129</v>
      </c>
      <c r="B1479" s="76"/>
      <c r="C1479" s="77" t="s">
        <v>0</v>
      </c>
      <c r="D1479" s="76" t="s">
        <v>2</v>
      </c>
      <c r="E1479" s="76" t="s">
        <v>130</v>
      </c>
      <c r="F1479" s="43" t="s">
        <v>131</v>
      </c>
    </row>
    <row r="1481" spans="1:6" x14ac:dyDescent="0.25">
      <c r="A1481" s="44" t="s">
        <v>264</v>
      </c>
      <c r="B1481" s="45"/>
      <c r="C1481" s="61" t="s">
        <v>116</v>
      </c>
      <c r="D1481" s="45" t="s">
        <v>25</v>
      </c>
      <c r="E1481" s="62" t="s">
        <v>116</v>
      </c>
      <c r="F1481" s="46" t="s">
        <v>116</v>
      </c>
    </row>
    <row r="1483" spans="1:6" x14ac:dyDescent="0.25">
      <c r="A1483" s="54" t="s">
        <v>265</v>
      </c>
      <c r="B1483" s="55"/>
      <c r="C1483" s="63">
        <v>5.1900000000000002E-3</v>
      </c>
      <c r="D1483" s="55" t="s">
        <v>113</v>
      </c>
      <c r="E1483" s="64">
        <v>181247</v>
      </c>
      <c r="F1483" s="56">
        <v>941</v>
      </c>
    </row>
    <row r="1484" spans="1:6" x14ac:dyDescent="0.25">
      <c r="A1484" s="54" t="s">
        <v>266</v>
      </c>
      <c r="B1484" s="55"/>
      <c r="C1484" s="63">
        <v>1</v>
      </c>
      <c r="D1484" s="55" t="s">
        <v>3</v>
      </c>
      <c r="E1484" s="64">
        <v>1588</v>
      </c>
      <c r="F1484" s="56">
        <v>1588</v>
      </c>
    </row>
    <row r="1485" spans="1:6" x14ac:dyDescent="0.25">
      <c r="A1485" s="54" t="s">
        <v>267</v>
      </c>
      <c r="B1485" s="55"/>
      <c r="C1485" s="63">
        <v>5.1799999999999997E-3</v>
      </c>
      <c r="D1485" s="55" t="s">
        <v>167</v>
      </c>
      <c r="E1485" s="64">
        <v>67000</v>
      </c>
      <c r="F1485" s="56">
        <v>347</v>
      </c>
    </row>
    <row r="1486" spans="1:6" x14ac:dyDescent="0.25">
      <c r="A1486" s="54" t="s">
        <v>268</v>
      </c>
      <c r="B1486" s="55"/>
      <c r="C1486" s="63">
        <v>4.0000000000000003E-5</v>
      </c>
      <c r="D1486" s="55" t="s">
        <v>110</v>
      </c>
      <c r="E1486" s="64">
        <v>350000</v>
      </c>
      <c r="F1486" s="56">
        <v>14</v>
      </c>
    </row>
    <row r="1487" spans="1:6" x14ac:dyDescent="0.25">
      <c r="A1487" s="54" t="s">
        <v>269</v>
      </c>
      <c r="B1487" s="55"/>
      <c r="C1487" s="63">
        <v>4.0000000000000003E-5</v>
      </c>
      <c r="D1487" s="55" t="s">
        <v>110</v>
      </c>
      <c r="E1487" s="64">
        <v>350000</v>
      </c>
      <c r="F1487" s="56">
        <v>14</v>
      </c>
    </row>
    <row r="1488" spans="1:6" x14ac:dyDescent="0.25">
      <c r="A1488" s="54" t="s">
        <v>270</v>
      </c>
      <c r="B1488" s="55"/>
      <c r="C1488" s="63">
        <v>6.9999999999999994E-5</v>
      </c>
      <c r="D1488" s="55" t="s">
        <v>249</v>
      </c>
      <c r="E1488" s="64">
        <v>100000</v>
      </c>
      <c r="F1488" s="56">
        <v>7</v>
      </c>
    </row>
    <row r="1489" spans="1:6" x14ac:dyDescent="0.25">
      <c r="A1489" s="54" t="s">
        <v>271</v>
      </c>
      <c r="B1489" s="55"/>
      <c r="C1489" s="63">
        <v>1.04E-2</v>
      </c>
      <c r="D1489" s="55" t="s">
        <v>110</v>
      </c>
      <c r="E1489" s="64">
        <v>20000</v>
      </c>
      <c r="F1489" s="56">
        <v>208</v>
      </c>
    </row>
    <row r="1490" spans="1:6" x14ac:dyDescent="0.25">
      <c r="A1490" s="54" t="s">
        <v>272</v>
      </c>
    </row>
    <row r="1491" spans="1:6" x14ac:dyDescent="0.25">
      <c r="A1491" s="57"/>
      <c r="B1491" s="55"/>
      <c r="C1491" s="55"/>
      <c r="D1491" s="55"/>
      <c r="E1491" s="55" t="s">
        <v>155</v>
      </c>
      <c r="F1491" s="56">
        <v>3119</v>
      </c>
    </row>
    <row r="1492" spans="1:6" x14ac:dyDescent="0.25">
      <c r="A1492" s="30" t="s">
        <v>108</v>
      </c>
      <c r="B1492" s="84">
        <v>0.5</v>
      </c>
      <c r="C1492" s="45" t="s">
        <v>189</v>
      </c>
      <c r="D1492" s="45"/>
      <c r="E1492" s="45"/>
      <c r="F1492" s="46">
        <v>6238</v>
      </c>
    </row>
    <row r="1494" spans="1:6" x14ac:dyDescent="0.25">
      <c r="A1494" s="31" t="s">
        <v>133</v>
      </c>
      <c r="B1494" s="45"/>
      <c r="C1494" s="45"/>
      <c r="D1494" s="45"/>
      <c r="E1494" s="45"/>
      <c r="F1494" s="47">
        <v>6238</v>
      </c>
    </row>
    <row r="1496" spans="1:6" x14ac:dyDescent="0.25">
      <c r="A1496" s="53" t="s">
        <v>194</v>
      </c>
      <c r="B1496" s="76"/>
      <c r="C1496" s="83" t="s">
        <v>0</v>
      </c>
      <c r="D1496" s="77" t="s">
        <v>2</v>
      </c>
      <c r="E1496" s="76" t="s">
        <v>140</v>
      </c>
      <c r="F1496" s="43" t="s">
        <v>131</v>
      </c>
    </row>
    <row r="1498" spans="1:6" x14ac:dyDescent="0.25">
      <c r="A1498" s="44" t="s">
        <v>274</v>
      </c>
      <c r="B1498" s="45"/>
      <c r="C1498" s="61">
        <v>1</v>
      </c>
      <c r="D1498" s="45" t="s">
        <v>25</v>
      </c>
      <c r="E1498" s="62">
        <v>1000</v>
      </c>
      <c r="F1498" s="46">
        <v>1000</v>
      </c>
    </row>
    <row r="1499" spans="1:6" x14ac:dyDescent="0.25">
      <c r="A1499" s="44" t="s">
        <v>275</v>
      </c>
    </row>
    <row r="1501" spans="1:6" x14ac:dyDescent="0.25">
      <c r="A1501" s="44" t="s">
        <v>301</v>
      </c>
      <c r="B1501" s="45"/>
      <c r="C1501" s="61">
        <v>1</v>
      </c>
      <c r="D1501" s="45" t="s">
        <v>29</v>
      </c>
      <c r="E1501" s="62">
        <v>7500</v>
      </c>
      <c r="F1501" s="46">
        <v>7500</v>
      </c>
    </row>
    <row r="1502" spans="1:6" x14ac:dyDescent="0.25">
      <c r="A1502" s="31" t="s">
        <v>198</v>
      </c>
      <c r="B1502" s="45"/>
      <c r="C1502" s="45"/>
      <c r="D1502" s="45"/>
      <c r="E1502" s="45"/>
      <c r="F1502" s="47">
        <v>8500</v>
      </c>
    </row>
    <row r="1504" spans="1:6" x14ac:dyDescent="0.25">
      <c r="A1504" s="48"/>
      <c r="B1504" s="45" t="s">
        <v>134</v>
      </c>
      <c r="C1504" s="45"/>
      <c r="D1504" s="78"/>
      <c r="E1504" s="79" t="s">
        <v>116</v>
      </c>
      <c r="F1504" s="49">
        <v>95636</v>
      </c>
    </row>
    <row r="1506" spans="1:6" x14ac:dyDescent="0.25">
      <c r="A1506" s="30"/>
      <c r="B1506" s="45"/>
      <c r="C1506" s="45"/>
      <c r="D1506" s="80" t="s">
        <v>135</v>
      </c>
      <c r="E1506" s="81"/>
      <c r="F1506" s="50">
        <v>95636</v>
      </c>
    </row>
    <row r="1507" spans="1:6" x14ac:dyDescent="0.25">
      <c r="A1507" s="51" t="s">
        <v>326</v>
      </c>
      <c r="B1507" s="45"/>
      <c r="C1507" s="45"/>
      <c r="D1507" s="82"/>
      <c r="E1507" s="45"/>
      <c r="F1507" s="51"/>
    </row>
    <row r="1508" spans="1:6" x14ac:dyDescent="0.25">
      <c r="A1508" s="30"/>
      <c r="B1508" s="45"/>
      <c r="C1508" s="45"/>
      <c r="D1508" s="45"/>
      <c r="E1508" s="45"/>
      <c r="F1508" s="52"/>
    </row>
    <row r="1510" spans="1:6" x14ac:dyDescent="0.25">
      <c r="A1510" s="40" t="s">
        <v>327</v>
      </c>
      <c r="B1510" s="74" t="s">
        <v>328</v>
      </c>
      <c r="C1510" s="75"/>
      <c r="D1510" s="75"/>
      <c r="E1510" s="75"/>
      <c r="F1510" s="41"/>
    </row>
    <row r="1511" spans="1:6" x14ac:dyDescent="0.25">
      <c r="A1511" s="53" t="s">
        <v>139</v>
      </c>
      <c r="B1511" s="76"/>
      <c r="C1511" s="83" t="s">
        <v>0</v>
      </c>
      <c r="D1511" s="77" t="s">
        <v>2</v>
      </c>
      <c r="E1511" s="76" t="s">
        <v>140</v>
      </c>
      <c r="F1511" s="43" t="s">
        <v>131</v>
      </c>
    </row>
    <row r="1513" spans="1:6" x14ac:dyDescent="0.25">
      <c r="A1513" s="44" t="s">
        <v>329</v>
      </c>
      <c r="B1513" s="45"/>
      <c r="C1513" s="61">
        <v>1</v>
      </c>
      <c r="D1513" s="45" t="s">
        <v>29</v>
      </c>
      <c r="E1513" s="62">
        <v>526213</v>
      </c>
      <c r="F1513" s="46">
        <v>526213</v>
      </c>
    </row>
    <row r="1514" spans="1:6" x14ac:dyDescent="0.25">
      <c r="A1514" s="44" t="s">
        <v>261</v>
      </c>
      <c r="B1514" s="45"/>
      <c r="C1514" s="61">
        <v>1</v>
      </c>
      <c r="D1514" s="45" t="s">
        <v>29</v>
      </c>
      <c r="E1514" s="62">
        <v>1000</v>
      </c>
      <c r="F1514" s="46">
        <v>1000</v>
      </c>
    </row>
    <row r="1515" spans="1:6" x14ac:dyDescent="0.25">
      <c r="A1515" s="31" t="s">
        <v>144</v>
      </c>
      <c r="B1515" s="45"/>
      <c r="C1515" s="45"/>
      <c r="D1515" s="45"/>
      <c r="E1515" s="45"/>
      <c r="F1515" s="47">
        <v>527213</v>
      </c>
    </row>
    <row r="1517" spans="1:6" x14ac:dyDescent="0.25">
      <c r="A1517" s="53" t="s">
        <v>148</v>
      </c>
      <c r="B1517" s="76"/>
      <c r="C1517" s="77" t="s">
        <v>0</v>
      </c>
      <c r="D1517" s="76" t="s">
        <v>2</v>
      </c>
      <c r="E1517" s="76" t="s">
        <v>149</v>
      </c>
      <c r="F1517" s="43" t="s">
        <v>131</v>
      </c>
    </row>
    <row r="1519" spans="1:6" x14ac:dyDescent="0.25">
      <c r="A1519" s="44" t="s">
        <v>262</v>
      </c>
      <c r="B1519" s="45"/>
      <c r="C1519" s="61" t="s">
        <v>116</v>
      </c>
      <c r="D1519" s="45" t="s">
        <v>151</v>
      </c>
      <c r="E1519" s="62" t="s">
        <v>116</v>
      </c>
      <c r="F1519" s="46" t="s">
        <v>116</v>
      </c>
    </row>
    <row r="1521" spans="1:6" x14ac:dyDescent="0.25">
      <c r="A1521" s="54" t="s">
        <v>263</v>
      </c>
      <c r="B1521" s="55"/>
      <c r="C1521" s="63">
        <v>1</v>
      </c>
      <c r="D1521" s="55" t="s">
        <v>151</v>
      </c>
      <c r="E1521" s="64">
        <v>183297</v>
      </c>
      <c r="F1521" s="56">
        <v>183297</v>
      </c>
    </row>
    <row r="1523" spans="1:6" x14ac:dyDescent="0.25">
      <c r="A1523" s="54" t="s">
        <v>225</v>
      </c>
      <c r="B1523" s="55"/>
      <c r="C1523" s="63">
        <v>1</v>
      </c>
      <c r="D1523" s="55" t="s">
        <v>151</v>
      </c>
      <c r="E1523" s="64">
        <v>56153</v>
      </c>
      <c r="F1523" s="56">
        <v>56153</v>
      </c>
    </row>
    <row r="1525" spans="1:6" x14ac:dyDescent="0.25">
      <c r="A1525" s="54" t="s">
        <v>154</v>
      </c>
      <c r="B1525" s="55"/>
      <c r="C1525" s="63">
        <v>3</v>
      </c>
      <c r="D1525" s="55" t="s">
        <v>151</v>
      </c>
      <c r="E1525" s="64">
        <v>37951</v>
      </c>
      <c r="F1525" s="56">
        <v>113853</v>
      </c>
    </row>
    <row r="1527" spans="1:6" x14ac:dyDescent="0.25">
      <c r="A1527" s="57"/>
      <c r="B1527" s="55"/>
      <c r="C1527" s="55"/>
      <c r="D1527" s="55"/>
      <c r="E1527" s="55" t="s">
        <v>155</v>
      </c>
      <c r="F1527" s="56">
        <v>353303</v>
      </c>
    </row>
    <row r="1528" spans="1:6" x14ac:dyDescent="0.25">
      <c r="A1528" s="30" t="s">
        <v>108</v>
      </c>
      <c r="B1528" s="84">
        <v>9.9295000000000009</v>
      </c>
      <c r="C1528" s="45" t="s">
        <v>156</v>
      </c>
      <c r="D1528" s="45"/>
      <c r="E1528" s="45"/>
      <c r="F1528" s="46">
        <v>35581</v>
      </c>
    </row>
    <row r="1530" spans="1:6" x14ac:dyDescent="0.25">
      <c r="A1530" s="31" t="s">
        <v>157</v>
      </c>
      <c r="B1530" s="45"/>
      <c r="C1530" s="45"/>
      <c r="D1530" s="45"/>
      <c r="E1530" s="45"/>
      <c r="F1530" s="47">
        <v>35581</v>
      </c>
    </row>
    <row r="1532" spans="1:6" x14ac:dyDescent="0.25">
      <c r="A1532" s="58" t="s">
        <v>158</v>
      </c>
      <c r="B1532" s="76"/>
      <c r="C1532" s="83" t="s">
        <v>0</v>
      </c>
      <c r="D1532" s="77" t="s">
        <v>2</v>
      </c>
      <c r="E1532" s="76" t="s">
        <v>140</v>
      </c>
      <c r="F1532" s="43" t="s">
        <v>131</v>
      </c>
    </row>
    <row r="1534" spans="1:6" x14ac:dyDescent="0.25">
      <c r="A1534" s="44" t="s">
        <v>159</v>
      </c>
      <c r="B1534" s="45"/>
      <c r="C1534" s="61">
        <v>0.05</v>
      </c>
      <c r="D1534" s="45" t="s">
        <v>160</v>
      </c>
      <c r="E1534" s="62">
        <v>35581</v>
      </c>
      <c r="F1534" s="46">
        <v>1779</v>
      </c>
    </row>
    <row r="1536" spans="1:6" x14ac:dyDescent="0.25">
      <c r="A1536" s="31" t="s">
        <v>161</v>
      </c>
      <c r="B1536" s="45"/>
      <c r="C1536" s="45"/>
      <c r="D1536" s="45"/>
      <c r="E1536" s="45"/>
      <c r="F1536" s="47">
        <v>1779</v>
      </c>
    </row>
    <row r="1538" spans="1:6" x14ac:dyDescent="0.25">
      <c r="A1538" s="42" t="s">
        <v>129</v>
      </c>
      <c r="B1538" s="76"/>
      <c r="C1538" s="77" t="s">
        <v>0</v>
      </c>
      <c r="D1538" s="76" t="s">
        <v>2</v>
      </c>
      <c r="E1538" s="76" t="s">
        <v>130</v>
      </c>
      <c r="F1538" s="43" t="s">
        <v>131</v>
      </c>
    </row>
    <row r="1540" spans="1:6" x14ac:dyDescent="0.25">
      <c r="A1540" s="44" t="s">
        <v>264</v>
      </c>
      <c r="B1540" s="45"/>
      <c r="C1540" s="61" t="s">
        <v>116</v>
      </c>
      <c r="D1540" s="45" t="s">
        <v>25</v>
      </c>
      <c r="E1540" s="62" t="s">
        <v>116</v>
      </c>
      <c r="F1540" s="46" t="s">
        <v>116</v>
      </c>
    </row>
    <row r="1542" spans="1:6" x14ac:dyDescent="0.25">
      <c r="A1542" s="54" t="s">
        <v>265</v>
      </c>
      <c r="B1542" s="55"/>
      <c r="C1542" s="63">
        <v>5.1900000000000002E-3</v>
      </c>
      <c r="D1542" s="55" t="s">
        <v>113</v>
      </c>
      <c r="E1542" s="64">
        <v>181247</v>
      </c>
      <c r="F1542" s="56">
        <v>941</v>
      </c>
    </row>
    <row r="1543" spans="1:6" x14ac:dyDescent="0.25">
      <c r="A1543" s="54" t="s">
        <v>266</v>
      </c>
      <c r="B1543" s="55"/>
      <c r="C1543" s="63">
        <v>1</v>
      </c>
      <c r="D1543" s="55" t="s">
        <v>3</v>
      </c>
      <c r="E1543" s="64">
        <v>1588</v>
      </c>
      <c r="F1543" s="56">
        <v>1588</v>
      </c>
    </row>
    <row r="1544" spans="1:6" x14ac:dyDescent="0.25">
      <c r="A1544" s="54" t="s">
        <v>267</v>
      </c>
      <c r="B1544" s="55"/>
      <c r="C1544" s="63">
        <v>5.1799999999999997E-3</v>
      </c>
      <c r="D1544" s="55" t="s">
        <v>167</v>
      </c>
      <c r="E1544" s="64">
        <v>67000</v>
      </c>
      <c r="F1544" s="56">
        <v>347</v>
      </c>
    </row>
    <row r="1545" spans="1:6" x14ac:dyDescent="0.25">
      <c r="A1545" s="54" t="s">
        <v>268</v>
      </c>
      <c r="B1545" s="55"/>
      <c r="C1545" s="63">
        <v>4.0000000000000003E-5</v>
      </c>
      <c r="D1545" s="55" t="s">
        <v>110</v>
      </c>
      <c r="E1545" s="64">
        <v>350000</v>
      </c>
      <c r="F1545" s="56">
        <v>14</v>
      </c>
    </row>
    <row r="1546" spans="1:6" x14ac:dyDescent="0.25">
      <c r="A1546" s="54" t="s">
        <v>269</v>
      </c>
      <c r="B1546" s="55"/>
      <c r="C1546" s="63">
        <v>4.0000000000000003E-5</v>
      </c>
      <c r="D1546" s="55" t="s">
        <v>110</v>
      </c>
      <c r="E1546" s="64">
        <v>350000</v>
      </c>
      <c r="F1546" s="56">
        <v>14</v>
      </c>
    </row>
    <row r="1547" spans="1:6" x14ac:dyDescent="0.25">
      <c r="A1547" s="54" t="s">
        <v>270</v>
      </c>
      <c r="B1547" s="55"/>
      <c r="C1547" s="63">
        <v>6.9999999999999994E-5</v>
      </c>
      <c r="D1547" s="55" t="s">
        <v>249</v>
      </c>
      <c r="E1547" s="64">
        <v>100000</v>
      </c>
      <c r="F1547" s="56">
        <v>7</v>
      </c>
    </row>
    <row r="1548" spans="1:6" x14ac:dyDescent="0.25">
      <c r="A1548" s="54" t="s">
        <v>271</v>
      </c>
      <c r="B1548" s="55"/>
      <c r="C1548" s="63">
        <v>1.04E-2</v>
      </c>
      <c r="D1548" s="55" t="s">
        <v>110</v>
      </c>
      <c r="E1548" s="64">
        <v>20000</v>
      </c>
      <c r="F1548" s="56">
        <v>208</v>
      </c>
    </row>
    <row r="1549" spans="1:6" x14ac:dyDescent="0.25">
      <c r="A1549" s="54" t="s">
        <v>272</v>
      </c>
    </row>
    <row r="1550" spans="1:6" x14ac:dyDescent="0.25">
      <c r="A1550" s="57"/>
      <c r="B1550" s="55"/>
      <c r="C1550" s="55"/>
      <c r="D1550" s="55"/>
      <c r="E1550" s="55" t="s">
        <v>155</v>
      </c>
      <c r="F1550" s="56">
        <v>3119</v>
      </c>
    </row>
    <row r="1551" spans="1:6" x14ac:dyDescent="0.25">
      <c r="A1551" s="30" t="s">
        <v>108</v>
      </c>
      <c r="B1551" s="84">
        <v>0.5</v>
      </c>
      <c r="C1551" s="45" t="s">
        <v>189</v>
      </c>
      <c r="D1551" s="45"/>
      <c r="E1551" s="45"/>
      <c r="F1551" s="46">
        <v>6238</v>
      </c>
    </row>
    <row r="1553" spans="1:6" x14ac:dyDescent="0.25">
      <c r="A1553" s="31" t="s">
        <v>133</v>
      </c>
      <c r="B1553" s="45"/>
      <c r="C1553" s="45"/>
      <c r="D1553" s="45"/>
      <c r="E1553" s="45"/>
      <c r="F1553" s="47">
        <v>6238</v>
      </c>
    </row>
    <row r="1555" spans="1:6" x14ac:dyDescent="0.25">
      <c r="A1555" s="53" t="s">
        <v>194</v>
      </c>
      <c r="B1555" s="76"/>
      <c r="C1555" s="83" t="s">
        <v>0</v>
      </c>
      <c r="D1555" s="77" t="s">
        <v>2</v>
      </c>
      <c r="E1555" s="76" t="s">
        <v>140</v>
      </c>
      <c r="F1555" s="43" t="s">
        <v>131</v>
      </c>
    </row>
    <row r="1557" spans="1:6" x14ac:dyDescent="0.25">
      <c r="A1557" s="44" t="s">
        <v>274</v>
      </c>
      <c r="B1557" s="45"/>
      <c r="C1557" s="61">
        <v>1</v>
      </c>
      <c r="D1557" s="45" t="s">
        <v>25</v>
      </c>
      <c r="E1557" s="62">
        <v>1000</v>
      </c>
      <c r="F1557" s="46">
        <v>1000</v>
      </c>
    </row>
    <row r="1558" spans="1:6" x14ac:dyDescent="0.25">
      <c r="A1558" s="44" t="s">
        <v>275</v>
      </c>
    </row>
    <row r="1560" spans="1:6" x14ac:dyDescent="0.25">
      <c r="A1560" s="44" t="s">
        <v>301</v>
      </c>
      <c r="B1560" s="45"/>
      <c r="C1560" s="61">
        <v>1</v>
      </c>
      <c r="D1560" s="45" t="s">
        <v>29</v>
      </c>
      <c r="E1560" s="62">
        <v>7500</v>
      </c>
      <c r="F1560" s="46">
        <v>7500</v>
      </c>
    </row>
    <row r="1562" spans="1:6" x14ac:dyDescent="0.25">
      <c r="A1562" s="59" t="s">
        <v>176</v>
      </c>
      <c r="B1562" s="85"/>
      <c r="C1562" s="76"/>
      <c r="D1562" s="83" t="s">
        <v>177</v>
      </c>
      <c r="E1562" s="85"/>
      <c r="F1562" s="60"/>
    </row>
    <row r="1563" spans="1:6" x14ac:dyDescent="0.25">
      <c r="A1563" s="19"/>
      <c r="B1563" s="65"/>
      <c r="C1563" s="65"/>
      <c r="D1563" s="66"/>
      <c r="E1563" s="65"/>
      <c r="F1563" s="20"/>
    </row>
    <row r="1564" spans="1:6" x14ac:dyDescent="0.25">
      <c r="A1564" s="22" t="s">
        <v>116</v>
      </c>
      <c r="B1564" s="67"/>
      <c r="C1564" s="65"/>
      <c r="D1564" s="67" t="s">
        <v>117</v>
      </c>
      <c r="E1564" s="68" t="s">
        <v>116</v>
      </c>
      <c r="F1564" s="24"/>
    </row>
    <row r="1565" spans="1:6" x14ac:dyDescent="0.25">
      <c r="A1565" s="25" t="s">
        <v>116</v>
      </c>
      <c r="B1565" s="65"/>
      <c r="C1565" s="65"/>
      <c r="D1565" s="67" t="s">
        <v>118</v>
      </c>
      <c r="E1565" s="69" t="s">
        <v>116</v>
      </c>
      <c r="F1565" s="24"/>
    </row>
    <row r="1566" spans="1:6" x14ac:dyDescent="0.25">
      <c r="A1566" s="23" t="s">
        <v>116</v>
      </c>
      <c r="B1566" s="65"/>
      <c r="C1566" s="65"/>
      <c r="D1566" s="67" t="s">
        <v>119</v>
      </c>
      <c r="E1566" s="67" t="s">
        <v>116</v>
      </c>
      <c r="F1566" s="24"/>
    </row>
    <row r="1567" spans="1:6" x14ac:dyDescent="0.25">
      <c r="A1567" s="23" t="s">
        <v>116</v>
      </c>
      <c r="B1567" s="67"/>
      <c r="C1567" s="65"/>
      <c r="D1567" s="67" t="s">
        <v>120</v>
      </c>
      <c r="E1567" s="69">
        <v>16</v>
      </c>
      <c r="F1567" s="24"/>
    </row>
    <row r="1568" spans="1:6" x14ac:dyDescent="0.25">
      <c r="A1568" s="23" t="s">
        <v>116</v>
      </c>
      <c r="B1568" s="67"/>
      <c r="C1568" s="65"/>
      <c r="D1568" s="70"/>
      <c r="E1568" s="66"/>
      <c r="F1568" s="24"/>
    </row>
    <row r="1569" spans="1:6" x14ac:dyDescent="0.25">
      <c r="A1569" s="25"/>
      <c r="B1569" s="65"/>
      <c r="C1569" s="65"/>
      <c r="D1569" s="71"/>
      <c r="E1569" s="65"/>
      <c r="F1569" s="26"/>
    </row>
    <row r="1570" spans="1:6" x14ac:dyDescent="0.25">
      <c r="A1570" s="27"/>
      <c r="B1570" s="70"/>
      <c r="C1570" s="70"/>
      <c r="D1570" s="65"/>
      <c r="E1570" s="65"/>
      <c r="F1570" s="26"/>
    </row>
    <row r="1571" spans="1:6" x14ac:dyDescent="0.25">
      <c r="A1571" s="28" t="s">
        <v>121</v>
      </c>
      <c r="B1571" s="65"/>
      <c r="C1571" s="65"/>
      <c r="D1571" s="65"/>
      <c r="E1571" s="65"/>
      <c r="F1571" s="24"/>
    </row>
    <row r="1572" spans="1:6" x14ac:dyDescent="0.25">
      <c r="A1572" s="29" t="s">
        <v>116</v>
      </c>
      <c r="B1572" s="67"/>
      <c r="C1572" s="67"/>
      <c r="D1572" s="65"/>
      <c r="E1572" s="65"/>
      <c r="F1572" s="24"/>
    </row>
    <row r="1573" spans="1:6" x14ac:dyDescent="0.25">
      <c r="A1573" s="29" t="s">
        <v>116</v>
      </c>
      <c r="B1573" s="67"/>
      <c r="C1573" s="67"/>
      <c r="D1573" s="65"/>
      <c r="E1573" s="65"/>
      <c r="F1573" s="24"/>
    </row>
    <row r="1574" spans="1:6" x14ac:dyDescent="0.25">
      <c r="A1574" s="30" t="s">
        <v>116</v>
      </c>
      <c r="B1574" s="45"/>
      <c r="C1574" s="45"/>
      <c r="F1574" s="32"/>
    </row>
    <row r="1575" spans="1:6" x14ac:dyDescent="0.25">
      <c r="A1575" s="38" t="s">
        <v>126</v>
      </c>
      <c r="B1575" s="73"/>
      <c r="C1575" s="73"/>
      <c r="D1575" s="73"/>
      <c r="E1575" s="73"/>
      <c r="F1575" s="39"/>
    </row>
    <row r="1577" spans="1:6" x14ac:dyDescent="0.25">
      <c r="A1577" s="31" t="s">
        <v>198</v>
      </c>
      <c r="B1577" s="45"/>
      <c r="C1577" s="45"/>
      <c r="D1577" s="45"/>
      <c r="E1577" s="45"/>
      <c r="F1577" s="47">
        <v>8500</v>
      </c>
    </row>
    <row r="1579" spans="1:6" x14ac:dyDescent="0.25">
      <c r="A1579" s="48"/>
      <c r="B1579" s="45" t="s">
        <v>134</v>
      </c>
      <c r="C1579" s="45"/>
      <c r="D1579" s="78"/>
      <c r="E1579" s="79" t="s">
        <v>116</v>
      </c>
      <c r="F1579" s="49">
        <v>579311</v>
      </c>
    </row>
    <row r="1581" spans="1:6" x14ac:dyDescent="0.25">
      <c r="A1581" s="30"/>
      <c r="B1581" s="45"/>
      <c r="C1581" s="45"/>
      <c r="D1581" s="80" t="s">
        <v>135</v>
      </c>
      <c r="E1581" s="81"/>
      <c r="F1581" s="50">
        <v>579311</v>
      </c>
    </row>
    <row r="1582" spans="1:6" x14ac:dyDescent="0.25">
      <c r="A1582" s="51" t="s">
        <v>330</v>
      </c>
      <c r="B1582" s="45"/>
      <c r="C1582" s="45"/>
      <c r="D1582" s="82"/>
      <c r="E1582" s="45"/>
      <c r="F1582" s="51"/>
    </row>
    <row r="1583" spans="1:6" x14ac:dyDescent="0.25">
      <c r="A1583" s="30"/>
      <c r="B1583" s="45"/>
      <c r="C1583" s="45"/>
      <c r="D1583" s="45"/>
      <c r="E1583" s="45"/>
      <c r="F1583" s="52"/>
    </row>
    <row r="1585" spans="1:6" x14ac:dyDescent="0.25">
      <c r="A1585" s="40" t="s">
        <v>331</v>
      </c>
      <c r="B1585" s="74" t="s">
        <v>332</v>
      </c>
      <c r="C1585" s="75"/>
      <c r="D1585" s="75"/>
      <c r="E1585" s="75"/>
      <c r="F1585" s="41"/>
    </row>
    <row r="1586" spans="1:6" x14ac:dyDescent="0.25">
      <c r="A1586" s="53" t="s">
        <v>139</v>
      </c>
      <c r="B1586" s="76"/>
      <c r="C1586" s="83" t="s">
        <v>0</v>
      </c>
      <c r="D1586" s="77" t="s">
        <v>2</v>
      </c>
      <c r="E1586" s="76" t="s">
        <v>140</v>
      </c>
      <c r="F1586" s="43" t="s">
        <v>131</v>
      </c>
    </row>
    <row r="1588" spans="1:6" x14ac:dyDescent="0.25">
      <c r="A1588" s="44" t="s">
        <v>333</v>
      </c>
      <c r="B1588" s="45"/>
      <c r="C1588" s="61">
        <v>1</v>
      </c>
      <c r="D1588" s="45" t="s">
        <v>29</v>
      </c>
      <c r="E1588" s="62">
        <v>54388</v>
      </c>
      <c r="F1588" s="46">
        <v>54388</v>
      </c>
    </row>
    <row r="1589" spans="1:6" x14ac:dyDescent="0.25">
      <c r="A1589" s="44" t="s">
        <v>261</v>
      </c>
      <c r="B1589" s="45"/>
      <c r="C1589" s="61">
        <v>1</v>
      </c>
      <c r="D1589" s="45" t="s">
        <v>29</v>
      </c>
      <c r="E1589" s="62">
        <v>1000</v>
      </c>
      <c r="F1589" s="46">
        <v>1000</v>
      </c>
    </row>
    <row r="1590" spans="1:6" x14ac:dyDescent="0.25">
      <c r="A1590" s="31" t="s">
        <v>144</v>
      </c>
      <c r="B1590" s="45"/>
      <c r="C1590" s="45"/>
      <c r="D1590" s="45"/>
      <c r="E1590" s="45"/>
      <c r="F1590" s="47">
        <v>55388</v>
      </c>
    </row>
    <row r="1592" spans="1:6" x14ac:dyDescent="0.25">
      <c r="A1592" s="53" t="s">
        <v>148</v>
      </c>
      <c r="B1592" s="76"/>
      <c r="C1592" s="77" t="s">
        <v>0</v>
      </c>
      <c r="D1592" s="76" t="s">
        <v>2</v>
      </c>
      <c r="E1592" s="76" t="s">
        <v>149</v>
      </c>
      <c r="F1592" s="43" t="s">
        <v>131</v>
      </c>
    </row>
    <row r="1594" spans="1:6" x14ac:dyDescent="0.25">
      <c r="A1594" s="44" t="s">
        <v>262</v>
      </c>
      <c r="B1594" s="45"/>
      <c r="C1594" s="61" t="s">
        <v>116</v>
      </c>
      <c r="D1594" s="45" t="s">
        <v>151</v>
      </c>
      <c r="E1594" s="62" t="s">
        <v>116</v>
      </c>
      <c r="F1594" s="46" t="s">
        <v>116</v>
      </c>
    </row>
    <row r="1596" spans="1:6" x14ac:dyDescent="0.25">
      <c r="A1596" s="54" t="s">
        <v>263</v>
      </c>
      <c r="B1596" s="55"/>
      <c r="C1596" s="63">
        <v>1</v>
      </c>
      <c r="D1596" s="55" t="s">
        <v>151</v>
      </c>
      <c r="E1596" s="64">
        <v>183297</v>
      </c>
      <c r="F1596" s="56">
        <v>183297</v>
      </c>
    </row>
    <row r="1598" spans="1:6" x14ac:dyDescent="0.25">
      <c r="A1598" s="54" t="s">
        <v>225</v>
      </c>
      <c r="B1598" s="55"/>
      <c r="C1598" s="63">
        <v>1</v>
      </c>
      <c r="D1598" s="55" t="s">
        <v>151</v>
      </c>
      <c r="E1598" s="64">
        <v>56153</v>
      </c>
      <c r="F1598" s="56">
        <v>56153</v>
      </c>
    </row>
    <row r="1600" spans="1:6" x14ac:dyDescent="0.25">
      <c r="A1600" s="54" t="s">
        <v>154</v>
      </c>
      <c r="B1600" s="55"/>
      <c r="C1600" s="63">
        <v>3</v>
      </c>
      <c r="D1600" s="55" t="s">
        <v>151</v>
      </c>
      <c r="E1600" s="64">
        <v>37951</v>
      </c>
      <c r="F1600" s="56">
        <v>113853</v>
      </c>
    </row>
    <row r="1602" spans="1:6" x14ac:dyDescent="0.25">
      <c r="A1602" s="57"/>
      <c r="B1602" s="55"/>
      <c r="C1602" s="55"/>
      <c r="D1602" s="55"/>
      <c r="E1602" s="55" t="s">
        <v>155</v>
      </c>
      <c r="F1602" s="56">
        <v>353303</v>
      </c>
    </row>
    <row r="1603" spans="1:6" x14ac:dyDescent="0.25">
      <c r="A1603" s="30" t="s">
        <v>108</v>
      </c>
      <c r="B1603" s="84">
        <v>8.8323599999999995</v>
      </c>
      <c r="C1603" s="45" t="s">
        <v>156</v>
      </c>
      <c r="D1603" s="45"/>
      <c r="E1603" s="45"/>
      <c r="F1603" s="46">
        <v>40001</v>
      </c>
    </row>
    <row r="1605" spans="1:6" x14ac:dyDescent="0.25">
      <c r="A1605" s="31" t="s">
        <v>157</v>
      </c>
      <c r="B1605" s="45"/>
      <c r="C1605" s="45"/>
      <c r="D1605" s="45"/>
      <c r="E1605" s="45"/>
      <c r="F1605" s="47">
        <v>40001</v>
      </c>
    </row>
    <row r="1607" spans="1:6" x14ac:dyDescent="0.25">
      <c r="A1607" s="58" t="s">
        <v>158</v>
      </c>
      <c r="B1607" s="76"/>
      <c r="C1607" s="83" t="s">
        <v>0</v>
      </c>
      <c r="D1607" s="77" t="s">
        <v>2</v>
      </c>
      <c r="E1607" s="76" t="s">
        <v>140</v>
      </c>
      <c r="F1607" s="43" t="s">
        <v>131</v>
      </c>
    </row>
    <row r="1609" spans="1:6" x14ac:dyDescent="0.25">
      <c r="A1609" s="44" t="s">
        <v>159</v>
      </c>
      <c r="B1609" s="45"/>
      <c r="C1609" s="61">
        <v>0.05</v>
      </c>
      <c r="D1609" s="45" t="s">
        <v>160</v>
      </c>
      <c r="E1609" s="62">
        <v>40001</v>
      </c>
      <c r="F1609" s="46">
        <v>2000</v>
      </c>
    </row>
    <row r="1611" spans="1:6" x14ac:dyDescent="0.25">
      <c r="A1611" s="31" t="s">
        <v>161</v>
      </c>
      <c r="B1611" s="45"/>
      <c r="C1611" s="45"/>
      <c r="D1611" s="45"/>
      <c r="E1611" s="45"/>
      <c r="F1611" s="47">
        <v>2000</v>
      </c>
    </row>
    <row r="1613" spans="1:6" x14ac:dyDescent="0.25">
      <c r="A1613" s="42" t="s">
        <v>129</v>
      </c>
      <c r="B1613" s="76"/>
      <c r="C1613" s="77" t="s">
        <v>0</v>
      </c>
      <c r="D1613" s="76" t="s">
        <v>2</v>
      </c>
      <c r="E1613" s="76" t="s">
        <v>130</v>
      </c>
      <c r="F1613" s="43" t="s">
        <v>131</v>
      </c>
    </row>
    <row r="1615" spans="1:6" x14ac:dyDescent="0.25">
      <c r="A1615" s="44" t="s">
        <v>264</v>
      </c>
      <c r="B1615" s="45"/>
      <c r="C1615" s="61" t="s">
        <v>116</v>
      </c>
      <c r="D1615" s="45" t="s">
        <v>25</v>
      </c>
      <c r="E1615" s="62" t="s">
        <v>116</v>
      </c>
      <c r="F1615" s="46" t="s">
        <v>116</v>
      </c>
    </row>
    <row r="1617" spans="1:6" x14ac:dyDescent="0.25">
      <c r="A1617" s="54" t="s">
        <v>265</v>
      </c>
      <c r="B1617" s="55"/>
      <c r="C1617" s="63">
        <v>5.1900000000000002E-3</v>
      </c>
      <c r="D1617" s="55" t="s">
        <v>113</v>
      </c>
      <c r="E1617" s="64">
        <v>181247</v>
      </c>
      <c r="F1617" s="56">
        <v>941</v>
      </c>
    </row>
    <row r="1618" spans="1:6" x14ac:dyDescent="0.25">
      <c r="A1618" s="54" t="s">
        <v>266</v>
      </c>
      <c r="B1618" s="55"/>
      <c r="C1618" s="63">
        <v>1</v>
      </c>
      <c r="D1618" s="55" t="s">
        <v>3</v>
      </c>
      <c r="E1618" s="64">
        <v>1588</v>
      </c>
      <c r="F1618" s="56">
        <v>1588</v>
      </c>
    </row>
    <row r="1619" spans="1:6" x14ac:dyDescent="0.25">
      <c r="A1619" s="54" t="s">
        <v>267</v>
      </c>
      <c r="B1619" s="55"/>
      <c r="C1619" s="63">
        <v>5.1799999999999997E-3</v>
      </c>
      <c r="D1619" s="55" t="s">
        <v>167</v>
      </c>
      <c r="E1619" s="64">
        <v>67000</v>
      </c>
      <c r="F1619" s="56">
        <v>347</v>
      </c>
    </row>
    <row r="1620" spans="1:6" x14ac:dyDescent="0.25">
      <c r="A1620" s="54" t="s">
        <v>268</v>
      </c>
      <c r="B1620" s="55"/>
      <c r="C1620" s="63">
        <v>4.0000000000000003E-5</v>
      </c>
      <c r="D1620" s="55" t="s">
        <v>110</v>
      </c>
      <c r="E1620" s="64">
        <v>350000</v>
      </c>
      <c r="F1620" s="56">
        <v>14</v>
      </c>
    </row>
    <row r="1621" spans="1:6" x14ac:dyDescent="0.25">
      <c r="A1621" s="54" t="s">
        <v>269</v>
      </c>
      <c r="B1621" s="55"/>
      <c r="C1621" s="63">
        <v>4.0000000000000003E-5</v>
      </c>
      <c r="D1621" s="55" t="s">
        <v>110</v>
      </c>
      <c r="E1621" s="64">
        <v>350000</v>
      </c>
      <c r="F1621" s="56">
        <v>14</v>
      </c>
    </row>
    <row r="1622" spans="1:6" x14ac:dyDescent="0.25">
      <c r="A1622" s="54" t="s">
        <v>270</v>
      </c>
      <c r="B1622" s="55"/>
      <c r="C1622" s="63">
        <v>6.9999999999999994E-5</v>
      </c>
      <c r="D1622" s="55" t="s">
        <v>249</v>
      </c>
      <c r="E1622" s="64">
        <v>100000</v>
      </c>
      <c r="F1622" s="56">
        <v>7</v>
      </c>
    </row>
    <row r="1623" spans="1:6" x14ac:dyDescent="0.25">
      <c r="A1623" s="54" t="s">
        <v>271</v>
      </c>
      <c r="B1623" s="55"/>
      <c r="C1623" s="63">
        <v>1.04E-2</v>
      </c>
      <c r="D1623" s="55" t="s">
        <v>110</v>
      </c>
      <c r="E1623" s="64">
        <v>20000</v>
      </c>
      <c r="F1623" s="56">
        <v>208</v>
      </c>
    </row>
    <row r="1624" spans="1:6" x14ac:dyDescent="0.25">
      <c r="A1624" s="54" t="s">
        <v>272</v>
      </c>
    </row>
    <row r="1625" spans="1:6" x14ac:dyDescent="0.25">
      <c r="A1625" s="57"/>
      <c r="B1625" s="55"/>
      <c r="C1625" s="55"/>
      <c r="D1625" s="55"/>
      <c r="E1625" s="55" t="s">
        <v>155</v>
      </c>
      <c r="F1625" s="56">
        <v>3119</v>
      </c>
    </row>
    <row r="1626" spans="1:6" x14ac:dyDescent="0.25">
      <c r="A1626" s="30" t="s">
        <v>108</v>
      </c>
      <c r="B1626" s="84">
        <v>0.33333000000000002</v>
      </c>
      <c r="C1626" s="45" t="s">
        <v>189</v>
      </c>
      <c r="D1626" s="45"/>
      <c r="E1626" s="45"/>
      <c r="F1626" s="46">
        <v>9357</v>
      </c>
    </row>
    <row r="1628" spans="1:6" x14ac:dyDescent="0.25">
      <c r="A1628" s="31" t="s">
        <v>133</v>
      </c>
      <c r="B1628" s="45"/>
      <c r="C1628" s="45"/>
      <c r="D1628" s="45"/>
      <c r="E1628" s="45"/>
      <c r="F1628" s="47">
        <v>9357</v>
      </c>
    </row>
    <row r="1630" spans="1:6" x14ac:dyDescent="0.25">
      <c r="A1630" s="53" t="s">
        <v>194</v>
      </c>
      <c r="B1630" s="76"/>
      <c r="C1630" s="83" t="s">
        <v>0</v>
      </c>
      <c r="D1630" s="77" t="s">
        <v>2</v>
      </c>
      <c r="E1630" s="76" t="s">
        <v>140</v>
      </c>
      <c r="F1630" s="43" t="s">
        <v>131</v>
      </c>
    </row>
    <row r="1632" spans="1:6" x14ac:dyDescent="0.25">
      <c r="A1632" s="44" t="s">
        <v>274</v>
      </c>
      <c r="B1632" s="45"/>
      <c r="C1632" s="61">
        <v>1</v>
      </c>
      <c r="D1632" s="45" t="s">
        <v>25</v>
      </c>
      <c r="E1632" s="62">
        <v>1000</v>
      </c>
      <c r="F1632" s="46">
        <v>1000</v>
      </c>
    </row>
    <row r="1633" spans="1:6" x14ac:dyDescent="0.25">
      <c r="A1633" s="44" t="s">
        <v>275</v>
      </c>
    </row>
    <row r="1635" spans="1:6" x14ac:dyDescent="0.25">
      <c r="A1635" s="44" t="s">
        <v>301</v>
      </c>
      <c r="B1635" s="45"/>
      <c r="C1635" s="61">
        <v>1</v>
      </c>
      <c r="D1635" s="45" t="s">
        <v>29</v>
      </c>
      <c r="E1635" s="62">
        <v>7500</v>
      </c>
      <c r="F1635" s="46">
        <v>7500</v>
      </c>
    </row>
    <row r="1636" spans="1:6" x14ac:dyDescent="0.25">
      <c r="A1636" s="31" t="s">
        <v>198</v>
      </c>
      <c r="B1636" s="45"/>
      <c r="C1636" s="45"/>
      <c r="D1636" s="45"/>
      <c r="E1636" s="45"/>
      <c r="F1636" s="47">
        <v>8500</v>
      </c>
    </row>
    <row r="1638" spans="1:6" x14ac:dyDescent="0.25">
      <c r="A1638" s="48"/>
      <c r="B1638" s="45" t="s">
        <v>134</v>
      </c>
      <c r="C1638" s="45"/>
      <c r="D1638" s="78"/>
      <c r="E1638" s="79" t="s">
        <v>116</v>
      </c>
      <c r="F1638" s="49">
        <v>115246</v>
      </c>
    </row>
    <row r="1640" spans="1:6" x14ac:dyDescent="0.25">
      <c r="A1640" s="30"/>
      <c r="B1640" s="45"/>
      <c r="C1640" s="45"/>
      <c r="D1640" s="80" t="s">
        <v>135</v>
      </c>
      <c r="E1640" s="81"/>
      <c r="F1640" s="50">
        <v>115246</v>
      </c>
    </row>
    <row r="1641" spans="1:6" x14ac:dyDescent="0.25">
      <c r="A1641" s="51" t="s">
        <v>334</v>
      </c>
      <c r="B1641" s="45"/>
      <c r="C1641" s="45"/>
      <c r="D1641" s="82"/>
      <c r="E1641" s="45"/>
      <c r="F1641" s="51"/>
    </row>
    <row r="1642" spans="1:6" x14ac:dyDescent="0.25">
      <c r="A1642" s="30"/>
      <c r="B1642" s="45"/>
      <c r="C1642" s="45"/>
      <c r="D1642" s="45"/>
      <c r="E1642" s="45"/>
      <c r="F1642" s="52"/>
    </row>
    <row r="1644" spans="1:6" x14ac:dyDescent="0.25">
      <c r="A1644" s="40" t="s">
        <v>335</v>
      </c>
      <c r="B1644" s="74" t="s">
        <v>336</v>
      </c>
      <c r="C1644" s="75"/>
      <c r="D1644" s="75"/>
      <c r="E1644" s="75"/>
      <c r="F1644" s="41"/>
    </row>
    <row r="1645" spans="1:6" x14ac:dyDescent="0.25">
      <c r="A1645" s="53" t="s">
        <v>139</v>
      </c>
      <c r="B1645" s="76"/>
      <c r="C1645" s="83" t="s">
        <v>0</v>
      </c>
      <c r="D1645" s="77" t="s">
        <v>2</v>
      </c>
      <c r="E1645" s="76" t="s">
        <v>140</v>
      </c>
      <c r="F1645" s="43" t="s">
        <v>131</v>
      </c>
    </row>
    <row r="1647" spans="1:6" x14ac:dyDescent="0.25">
      <c r="A1647" s="44" t="s">
        <v>337</v>
      </c>
      <c r="B1647" s="45"/>
      <c r="C1647" s="61">
        <v>1</v>
      </c>
      <c r="D1647" s="45" t="s">
        <v>29</v>
      </c>
      <c r="E1647" s="62">
        <v>88290</v>
      </c>
      <c r="F1647" s="46">
        <v>88290</v>
      </c>
    </row>
    <row r="1648" spans="1:6" x14ac:dyDescent="0.25">
      <c r="A1648" s="44" t="s">
        <v>261</v>
      </c>
      <c r="B1648" s="45"/>
      <c r="C1648" s="61">
        <v>1</v>
      </c>
      <c r="D1648" s="45" t="s">
        <v>29</v>
      </c>
      <c r="E1648" s="62">
        <v>1000</v>
      </c>
      <c r="F1648" s="46">
        <v>1000</v>
      </c>
    </row>
    <row r="1649" spans="1:6" x14ac:dyDescent="0.25">
      <c r="A1649" s="31" t="s">
        <v>144</v>
      </c>
      <c r="B1649" s="45"/>
      <c r="C1649" s="45"/>
      <c r="D1649" s="45"/>
      <c r="E1649" s="45"/>
      <c r="F1649" s="47">
        <v>89290</v>
      </c>
    </row>
    <row r="1651" spans="1:6" x14ac:dyDescent="0.25">
      <c r="A1651" s="53" t="s">
        <v>148</v>
      </c>
      <c r="B1651" s="76"/>
      <c r="C1651" s="77" t="s">
        <v>0</v>
      </c>
      <c r="D1651" s="76" t="s">
        <v>2</v>
      </c>
      <c r="E1651" s="76" t="s">
        <v>149</v>
      </c>
      <c r="F1651" s="43" t="s">
        <v>131</v>
      </c>
    </row>
    <row r="1653" spans="1:6" x14ac:dyDescent="0.25">
      <c r="A1653" s="44" t="s">
        <v>262</v>
      </c>
      <c r="B1653" s="45"/>
      <c r="C1653" s="61" t="s">
        <v>116</v>
      </c>
      <c r="D1653" s="45" t="s">
        <v>151</v>
      </c>
      <c r="E1653" s="62" t="s">
        <v>116</v>
      </c>
      <c r="F1653" s="46" t="s">
        <v>116</v>
      </c>
    </row>
    <row r="1655" spans="1:6" x14ac:dyDescent="0.25">
      <c r="A1655" s="54" t="s">
        <v>263</v>
      </c>
      <c r="B1655" s="55"/>
      <c r="C1655" s="63">
        <v>1</v>
      </c>
      <c r="D1655" s="55" t="s">
        <v>151</v>
      </c>
      <c r="E1655" s="64">
        <v>183297</v>
      </c>
      <c r="F1655" s="56">
        <v>183297</v>
      </c>
    </row>
    <row r="1657" spans="1:6" x14ac:dyDescent="0.25">
      <c r="A1657" s="54" t="s">
        <v>225</v>
      </c>
      <c r="B1657" s="55"/>
      <c r="C1657" s="63">
        <v>1</v>
      </c>
      <c r="D1657" s="55" t="s">
        <v>151</v>
      </c>
      <c r="E1657" s="64">
        <v>56153</v>
      </c>
      <c r="F1657" s="56">
        <v>56153</v>
      </c>
    </row>
    <row r="1659" spans="1:6" x14ac:dyDescent="0.25">
      <c r="A1659" s="54" t="s">
        <v>154</v>
      </c>
      <c r="B1659" s="55"/>
      <c r="C1659" s="63">
        <v>3</v>
      </c>
      <c r="D1659" s="55" t="s">
        <v>151</v>
      </c>
      <c r="E1659" s="64">
        <v>37951</v>
      </c>
      <c r="F1659" s="56">
        <v>113853</v>
      </c>
    </row>
    <row r="1661" spans="1:6" x14ac:dyDescent="0.25">
      <c r="A1661" s="57"/>
      <c r="B1661" s="55"/>
      <c r="C1661" s="55"/>
      <c r="D1661" s="55"/>
      <c r="E1661" s="55" t="s">
        <v>155</v>
      </c>
      <c r="F1661" s="56">
        <v>353303</v>
      </c>
    </row>
    <row r="1662" spans="1:6" x14ac:dyDescent="0.25">
      <c r="A1662" s="30" t="s">
        <v>108</v>
      </c>
      <c r="B1662" s="84">
        <v>8.8323599999999995</v>
      </c>
      <c r="C1662" s="45" t="s">
        <v>156</v>
      </c>
      <c r="D1662" s="45"/>
      <c r="E1662" s="45"/>
      <c r="F1662" s="46">
        <v>40001</v>
      </c>
    </row>
    <row r="1664" spans="1:6" x14ac:dyDescent="0.25">
      <c r="A1664" s="31" t="s">
        <v>157</v>
      </c>
      <c r="B1664" s="45"/>
      <c r="C1664" s="45"/>
      <c r="D1664" s="45"/>
      <c r="E1664" s="45"/>
      <c r="F1664" s="47">
        <v>40001</v>
      </c>
    </row>
    <row r="1666" spans="1:6" x14ac:dyDescent="0.25">
      <c r="A1666" s="58" t="s">
        <v>158</v>
      </c>
      <c r="B1666" s="76"/>
      <c r="C1666" s="83" t="s">
        <v>0</v>
      </c>
      <c r="D1666" s="77" t="s">
        <v>2</v>
      </c>
      <c r="E1666" s="76" t="s">
        <v>140</v>
      </c>
      <c r="F1666" s="43" t="s">
        <v>131</v>
      </c>
    </row>
    <row r="1669" spans="1:6" x14ac:dyDescent="0.25">
      <c r="A1669" s="59" t="s">
        <v>176</v>
      </c>
      <c r="B1669" s="85"/>
      <c r="C1669" s="76"/>
      <c r="D1669" s="83" t="s">
        <v>177</v>
      </c>
      <c r="E1669" s="85"/>
      <c r="F1669" s="60"/>
    </row>
    <row r="1670" spans="1:6" x14ac:dyDescent="0.25">
      <c r="A1670" s="19"/>
      <c r="B1670" s="65"/>
      <c r="C1670" s="65"/>
      <c r="D1670" s="66"/>
      <c r="E1670" s="65"/>
      <c r="F1670" s="20"/>
    </row>
    <row r="1671" spans="1:6" x14ac:dyDescent="0.25">
      <c r="A1671" s="22" t="s">
        <v>116</v>
      </c>
      <c r="B1671" s="67"/>
      <c r="C1671" s="65"/>
      <c r="D1671" s="67" t="s">
        <v>117</v>
      </c>
      <c r="E1671" s="68" t="s">
        <v>116</v>
      </c>
      <c r="F1671" s="24"/>
    </row>
    <row r="1672" spans="1:6" x14ac:dyDescent="0.25">
      <c r="A1672" s="25" t="s">
        <v>116</v>
      </c>
      <c r="B1672" s="65"/>
      <c r="C1672" s="65"/>
      <c r="D1672" s="67" t="s">
        <v>118</v>
      </c>
      <c r="E1672" s="69" t="s">
        <v>116</v>
      </c>
      <c r="F1672" s="24"/>
    </row>
    <row r="1673" spans="1:6" x14ac:dyDescent="0.25">
      <c r="A1673" s="23" t="s">
        <v>116</v>
      </c>
      <c r="B1673" s="65"/>
      <c r="C1673" s="65"/>
      <c r="D1673" s="67" t="s">
        <v>119</v>
      </c>
      <c r="E1673" s="67" t="s">
        <v>116</v>
      </c>
      <c r="F1673" s="24"/>
    </row>
    <row r="1674" spans="1:6" x14ac:dyDescent="0.25">
      <c r="A1674" s="23" t="s">
        <v>116</v>
      </c>
      <c r="B1674" s="67"/>
      <c r="C1674" s="65"/>
      <c r="D1674" s="67" t="s">
        <v>120</v>
      </c>
      <c r="E1674" s="69">
        <v>17</v>
      </c>
      <c r="F1674" s="24"/>
    </row>
    <row r="1675" spans="1:6" x14ac:dyDescent="0.25">
      <c r="A1675" s="23" t="s">
        <v>116</v>
      </c>
      <c r="B1675" s="67"/>
      <c r="C1675" s="65"/>
      <c r="D1675" s="70"/>
      <c r="E1675" s="66"/>
      <c r="F1675" s="24"/>
    </row>
    <row r="1676" spans="1:6" x14ac:dyDescent="0.25">
      <c r="A1676" s="25"/>
      <c r="B1676" s="65"/>
      <c r="C1676" s="65"/>
      <c r="D1676" s="71"/>
      <c r="E1676" s="65"/>
      <c r="F1676" s="26"/>
    </row>
    <row r="1677" spans="1:6" x14ac:dyDescent="0.25">
      <c r="A1677" s="27"/>
      <c r="B1677" s="70"/>
      <c r="C1677" s="70"/>
      <c r="D1677" s="65"/>
      <c r="E1677" s="65"/>
      <c r="F1677" s="26"/>
    </row>
    <row r="1678" spans="1:6" x14ac:dyDescent="0.25">
      <c r="A1678" s="28" t="s">
        <v>121</v>
      </c>
      <c r="B1678" s="65"/>
      <c r="C1678" s="65"/>
      <c r="D1678" s="65"/>
      <c r="E1678" s="65"/>
      <c r="F1678" s="24"/>
    </row>
    <row r="1679" spans="1:6" x14ac:dyDescent="0.25">
      <c r="A1679" s="29" t="s">
        <v>116</v>
      </c>
      <c r="B1679" s="67"/>
      <c r="C1679" s="67"/>
      <c r="D1679" s="65"/>
      <c r="E1679" s="65"/>
      <c r="F1679" s="24"/>
    </row>
    <row r="1680" spans="1:6" x14ac:dyDescent="0.25">
      <c r="A1680" s="29" t="s">
        <v>116</v>
      </c>
      <c r="B1680" s="67"/>
      <c r="C1680" s="67"/>
      <c r="D1680" s="65"/>
      <c r="E1680" s="65"/>
      <c r="F1680" s="24"/>
    </row>
    <row r="1681" spans="1:6" x14ac:dyDescent="0.25">
      <c r="A1681" s="30" t="s">
        <v>116</v>
      </c>
      <c r="B1681" s="45"/>
      <c r="C1681" s="45"/>
      <c r="F1681" s="32"/>
    </row>
    <row r="1682" spans="1:6" x14ac:dyDescent="0.25">
      <c r="A1682" s="38" t="s">
        <v>126</v>
      </c>
      <c r="B1682" s="73"/>
      <c r="C1682" s="73"/>
      <c r="D1682" s="73"/>
      <c r="E1682" s="73"/>
      <c r="F1682" s="39"/>
    </row>
    <row r="1684" spans="1:6" x14ac:dyDescent="0.25">
      <c r="A1684" s="44" t="s">
        <v>159</v>
      </c>
      <c r="B1684" s="45"/>
      <c r="C1684" s="61">
        <v>0.05</v>
      </c>
      <c r="D1684" s="45" t="s">
        <v>160</v>
      </c>
      <c r="E1684" s="62">
        <v>40001</v>
      </c>
      <c r="F1684" s="46">
        <v>2000</v>
      </c>
    </row>
    <row r="1686" spans="1:6" x14ac:dyDescent="0.25">
      <c r="A1686" s="31" t="s">
        <v>161</v>
      </c>
      <c r="B1686" s="45"/>
      <c r="C1686" s="45"/>
      <c r="D1686" s="45"/>
      <c r="E1686" s="45"/>
      <c r="F1686" s="47">
        <v>2000</v>
      </c>
    </row>
    <row r="1688" spans="1:6" x14ac:dyDescent="0.25">
      <c r="A1688" s="42" t="s">
        <v>129</v>
      </c>
      <c r="B1688" s="76"/>
      <c r="C1688" s="77" t="s">
        <v>0</v>
      </c>
      <c r="D1688" s="76" t="s">
        <v>2</v>
      </c>
      <c r="E1688" s="76" t="s">
        <v>130</v>
      </c>
      <c r="F1688" s="43" t="s">
        <v>131</v>
      </c>
    </row>
    <row r="1690" spans="1:6" x14ac:dyDescent="0.25">
      <c r="A1690" s="44" t="s">
        <v>264</v>
      </c>
      <c r="B1690" s="45"/>
      <c r="C1690" s="61" t="s">
        <v>116</v>
      </c>
      <c r="D1690" s="45" t="s">
        <v>25</v>
      </c>
      <c r="E1690" s="62" t="s">
        <v>116</v>
      </c>
      <c r="F1690" s="46" t="s">
        <v>116</v>
      </c>
    </row>
    <row r="1692" spans="1:6" x14ac:dyDescent="0.25">
      <c r="A1692" s="54" t="s">
        <v>265</v>
      </c>
      <c r="B1692" s="55"/>
      <c r="C1692" s="63">
        <v>5.1900000000000002E-3</v>
      </c>
      <c r="D1692" s="55" t="s">
        <v>113</v>
      </c>
      <c r="E1692" s="64">
        <v>181247</v>
      </c>
      <c r="F1692" s="56">
        <v>941</v>
      </c>
    </row>
    <row r="1693" spans="1:6" x14ac:dyDescent="0.25">
      <c r="A1693" s="54" t="s">
        <v>266</v>
      </c>
      <c r="B1693" s="55"/>
      <c r="C1693" s="63">
        <v>1</v>
      </c>
      <c r="D1693" s="55" t="s">
        <v>3</v>
      </c>
      <c r="E1693" s="64">
        <v>1588</v>
      </c>
      <c r="F1693" s="56">
        <v>1588</v>
      </c>
    </row>
    <row r="1694" spans="1:6" x14ac:dyDescent="0.25">
      <c r="A1694" s="54" t="s">
        <v>267</v>
      </c>
      <c r="B1694" s="55"/>
      <c r="C1694" s="63">
        <v>5.1799999999999997E-3</v>
      </c>
      <c r="D1694" s="55" t="s">
        <v>167</v>
      </c>
      <c r="E1694" s="64">
        <v>67000</v>
      </c>
      <c r="F1694" s="56">
        <v>347</v>
      </c>
    </row>
    <row r="1695" spans="1:6" x14ac:dyDescent="0.25">
      <c r="A1695" s="54" t="s">
        <v>268</v>
      </c>
      <c r="B1695" s="55"/>
      <c r="C1695" s="63">
        <v>4.0000000000000003E-5</v>
      </c>
      <c r="D1695" s="55" t="s">
        <v>110</v>
      </c>
      <c r="E1695" s="64">
        <v>350000</v>
      </c>
      <c r="F1695" s="56">
        <v>14</v>
      </c>
    </row>
    <row r="1696" spans="1:6" x14ac:dyDescent="0.25">
      <c r="A1696" s="54" t="s">
        <v>269</v>
      </c>
      <c r="B1696" s="55"/>
      <c r="C1696" s="63">
        <v>4.0000000000000003E-5</v>
      </c>
      <c r="D1696" s="55" t="s">
        <v>110</v>
      </c>
      <c r="E1696" s="64">
        <v>350000</v>
      </c>
      <c r="F1696" s="56">
        <v>14</v>
      </c>
    </row>
    <row r="1697" spans="1:6" x14ac:dyDescent="0.25">
      <c r="A1697" s="54" t="s">
        <v>270</v>
      </c>
      <c r="B1697" s="55"/>
      <c r="C1697" s="63">
        <v>6.9999999999999994E-5</v>
      </c>
      <c r="D1697" s="55" t="s">
        <v>249</v>
      </c>
      <c r="E1697" s="64">
        <v>100000</v>
      </c>
      <c r="F1697" s="56">
        <v>7</v>
      </c>
    </row>
    <row r="1698" spans="1:6" x14ac:dyDescent="0.25">
      <c r="A1698" s="54" t="s">
        <v>271</v>
      </c>
      <c r="B1698" s="55"/>
      <c r="C1698" s="63">
        <v>1.04E-2</v>
      </c>
      <c r="D1698" s="55" t="s">
        <v>110</v>
      </c>
      <c r="E1698" s="64">
        <v>20000</v>
      </c>
      <c r="F1698" s="56">
        <v>208</v>
      </c>
    </row>
    <row r="1699" spans="1:6" x14ac:dyDescent="0.25">
      <c r="A1699" s="54" t="s">
        <v>272</v>
      </c>
    </row>
    <row r="1700" spans="1:6" x14ac:dyDescent="0.25">
      <c r="A1700" s="57"/>
      <c r="B1700" s="55"/>
      <c r="C1700" s="55"/>
      <c r="D1700" s="55"/>
      <c r="E1700" s="55" t="s">
        <v>155</v>
      </c>
      <c r="F1700" s="56">
        <v>3119</v>
      </c>
    </row>
    <row r="1701" spans="1:6" x14ac:dyDescent="0.25">
      <c r="A1701" s="30" t="s">
        <v>108</v>
      </c>
      <c r="B1701" s="84">
        <v>0.33333000000000002</v>
      </c>
      <c r="C1701" s="45" t="s">
        <v>189</v>
      </c>
      <c r="D1701" s="45"/>
      <c r="E1701" s="45"/>
      <c r="F1701" s="46">
        <v>9357</v>
      </c>
    </row>
    <row r="1703" spans="1:6" x14ac:dyDescent="0.25">
      <c r="A1703" s="31" t="s">
        <v>133</v>
      </c>
      <c r="B1703" s="45"/>
      <c r="C1703" s="45"/>
      <c r="D1703" s="45"/>
      <c r="E1703" s="45"/>
      <c r="F1703" s="47">
        <v>9357</v>
      </c>
    </row>
    <row r="1705" spans="1:6" x14ac:dyDescent="0.25">
      <c r="A1705" s="53" t="s">
        <v>194</v>
      </c>
      <c r="B1705" s="76"/>
      <c r="C1705" s="83" t="s">
        <v>0</v>
      </c>
      <c r="D1705" s="77" t="s">
        <v>2</v>
      </c>
      <c r="E1705" s="76" t="s">
        <v>140</v>
      </c>
      <c r="F1705" s="43" t="s">
        <v>131</v>
      </c>
    </row>
    <row r="1707" spans="1:6" x14ac:dyDescent="0.25">
      <c r="A1707" s="44" t="s">
        <v>274</v>
      </c>
      <c r="B1707" s="45"/>
      <c r="C1707" s="61">
        <v>1</v>
      </c>
      <c r="D1707" s="45" t="s">
        <v>25</v>
      </c>
      <c r="E1707" s="62">
        <v>1000</v>
      </c>
      <c r="F1707" s="46">
        <v>1000</v>
      </c>
    </row>
    <row r="1708" spans="1:6" x14ac:dyDescent="0.25">
      <c r="A1708" s="44" t="s">
        <v>275</v>
      </c>
    </row>
    <row r="1710" spans="1:6" x14ac:dyDescent="0.25">
      <c r="A1710" s="44" t="s">
        <v>301</v>
      </c>
      <c r="B1710" s="45"/>
      <c r="C1710" s="61">
        <v>1</v>
      </c>
      <c r="D1710" s="45" t="s">
        <v>29</v>
      </c>
      <c r="E1710" s="62">
        <v>7500</v>
      </c>
      <c r="F1710" s="46">
        <v>7500</v>
      </c>
    </row>
    <row r="1711" spans="1:6" x14ac:dyDescent="0.25">
      <c r="A1711" s="31" t="s">
        <v>198</v>
      </c>
      <c r="B1711" s="45"/>
      <c r="C1711" s="45"/>
      <c r="D1711" s="45"/>
      <c r="E1711" s="45"/>
      <c r="F1711" s="47">
        <v>8500</v>
      </c>
    </row>
    <row r="1713" spans="1:6" x14ac:dyDescent="0.25">
      <c r="A1713" s="48"/>
      <c r="B1713" s="45" t="s">
        <v>134</v>
      </c>
      <c r="C1713" s="45"/>
      <c r="D1713" s="78"/>
      <c r="E1713" s="79" t="s">
        <v>116</v>
      </c>
      <c r="F1713" s="49">
        <v>149148</v>
      </c>
    </row>
    <row r="1715" spans="1:6" x14ac:dyDescent="0.25">
      <c r="A1715" s="30"/>
      <c r="B1715" s="45"/>
      <c r="C1715" s="45"/>
      <c r="D1715" s="80" t="s">
        <v>135</v>
      </c>
      <c r="E1715" s="81"/>
      <c r="F1715" s="50">
        <v>149148</v>
      </c>
    </row>
    <row r="1716" spans="1:6" x14ac:dyDescent="0.25">
      <c r="A1716" s="51" t="s">
        <v>338</v>
      </c>
      <c r="B1716" s="45"/>
      <c r="C1716" s="45"/>
      <c r="D1716" s="82"/>
      <c r="E1716" s="45"/>
      <c r="F1716" s="51"/>
    </row>
    <row r="1717" spans="1:6" x14ac:dyDescent="0.25">
      <c r="A1717" s="30"/>
      <c r="B1717" s="45"/>
      <c r="C1717" s="45"/>
      <c r="D1717" s="45"/>
      <c r="E1717" s="45"/>
      <c r="F1717" s="52"/>
    </row>
    <row r="1719" spans="1:6" x14ac:dyDescent="0.25">
      <c r="A1719" s="40" t="s">
        <v>339</v>
      </c>
      <c r="B1719" s="74" t="s">
        <v>340</v>
      </c>
      <c r="C1719" s="75"/>
      <c r="D1719" s="75"/>
      <c r="E1719" s="75"/>
      <c r="F1719" s="41"/>
    </row>
    <row r="1720" spans="1:6" x14ac:dyDescent="0.25">
      <c r="A1720" s="53" t="s">
        <v>139</v>
      </c>
      <c r="B1720" s="76"/>
      <c r="C1720" s="83" t="s">
        <v>0</v>
      </c>
      <c r="D1720" s="77" t="s">
        <v>2</v>
      </c>
      <c r="E1720" s="76" t="s">
        <v>140</v>
      </c>
      <c r="F1720" s="43" t="s">
        <v>131</v>
      </c>
    </row>
    <row r="1722" spans="1:6" x14ac:dyDescent="0.25">
      <c r="A1722" s="44" t="s">
        <v>341</v>
      </c>
      <c r="B1722" s="45"/>
      <c r="C1722" s="61">
        <v>1</v>
      </c>
      <c r="D1722" s="45" t="s">
        <v>29</v>
      </c>
      <c r="E1722" s="62">
        <v>249350</v>
      </c>
      <c r="F1722" s="46">
        <v>249350</v>
      </c>
    </row>
    <row r="1723" spans="1:6" x14ac:dyDescent="0.25">
      <c r="A1723" s="44" t="s">
        <v>261</v>
      </c>
      <c r="B1723" s="45"/>
      <c r="C1723" s="61">
        <v>1</v>
      </c>
      <c r="D1723" s="45" t="s">
        <v>29</v>
      </c>
      <c r="E1723" s="62">
        <v>1000</v>
      </c>
      <c r="F1723" s="46">
        <v>1000</v>
      </c>
    </row>
    <row r="1724" spans="1:6" x14ac:dyDescent="0.25">
      <c r="A1724" s="31" t="s">
        <v>144</v>
      </c>
      <c r="B1724" s="45"/>
      <c r="C1724" s="45"/>
      <c r="D1724" s="45"/>
      <c r="E1724" s="45"/>
      <c r="F1724" s="47">
        <v>250350</v>
      </c>
    </row>
    <row r="1726" spans="1:6" x14ac:dyDescent="0.25">
      <c r="A1726" s="53" t="s">
        <v>148</v>
      </c>
      <c r="B1726" s="76"/>
      <c r="C1726" s="77" t="s">
        <v>0</v>
      </c>
      <c r="D1726" s="76" t="s">
        <v>2</v>
      </c>
      <c r="E1726" s="76" t="s">
        <v>149</v>
      </c>
      <c r="F1726" s="43" t="s">
        <v>131</v>
      </c>
    </row>
    <row r="1728" spans="1:6" x14ac:dyDescent="0.25">
      <c r="A1728" s="44" t="s">
        <v>262</v>
      </c>
      <c r="B1728" s="45"/>
      <c r="C1728" s="61" t="s">
        <v>116</v>
      </c>
      <c r="D1728" s="45" t="s">
        <v>151</v>
      </c>
      <c r="E1728" s="62" t="s">
        <v>116</v>
      </c>
      <c r="F1728" s="46" t="s">
        <v>116</v>
      </c>
    </row>
    <row r="1730" spans="1:6" x14ac:dyDescent="0.25">
      <c r="A1730" s="54" t="s">
        <v>263</v>
      </c>
      <c r="B1730" s="55"/>
      <c r="C1730" s="63">
        <v>1</v>
      </c>
      <c r="D1730" s="55" t="s">
        <v>151</v>
      </c>
      <c r="E1730" s="64">
        <v>183297</v>
      </c>
      <c r="F1730" s="56">
        <v>183297</v>
      </c>
    </row>
    <row r="1732" spans="1:6" x14ac:dyDescent="0.25">
      <c r="A1732" s="54" t="s">
        <v>225</v>
      </c>
      <c r="B1732" s="55"/>
      <c r="C1732" s="63">
        <v>1</v>
      </c>
      <c r="D1732" s="55" t="s">
        <v>151</v>
      </c>
      <c r="E1732" s="64">
        <v>56153</v>
      </c>
      <c r="F1732" s="56">
        <v>56153</v>
      </c>
    </row>
    <row r="1734" spans="1:6" x14ac:dyDescent="0.25">
      <c r="A1734" s="54" t="s">
        <v>154</v>
      </c>
      <c r="B1734" s="55"/>
      <c r="C1734" s="63">
        <v>3</v>
      </c>
      <c r="D1734" s="55" t="s">
        <v>151</v>
      </c>
      <c r="E1734" s="64">
        <v>37951</v>
      </c>
      <c r="F1734" s="56">
        <v>113853</v>
      </c>
    </row>
    <row r="1736" spans="1:6" x14ac:dyDescent="0.25">
      <c r="A1736" s="57"/>
      <c r="B1736" s="55"/>
      <c r="C1736" s="55"/>
      <c r="D1736" s="55"/>
      <c r="E1736" s="55" t="s">
        <v>155</v>
      </c>
      <c r="F1736" s="56">
        <v>353303</v>
      </c>
    </row>
    <row r="1737" spans="1:6" x14ac:dyDescent="0.25">
      <c r="A1737" s="30" t="s">
        <v>108</v>
      </c>
      <c r="B1737" s="84">
        <v>8.8323599999999995</v>
      </c>
      <c r="C1737" s="45" t="s">
        <v>156</v>
      </c>
      <c r="D1737" s="45"/>
      <c r="E1737" s="45"/>
      <c r="F1737" s="46">
        <v>40001</v>
      </c>
    </row>
    <row r="1739" spans="1:6" x14ac:dyDescent="0.25">
      <c r="A1739" s="31" t="s">
        <v>157</v>
      </c>
      <c r="B1739" s="45"/>
      <c r="C1739" s="45"/>
      <c r="D1739" s="45"/>
      <c r="E1739" s="45"/>
      <c r="F1739" s="47">
        <v>40001</v>
      </c>
    </row>
    <row r="1741" spans="1:6" x14ac:dyDescent="0.25">
      <c r="A1741" s="58" t="s">
        <v>158</v>
      </c>
      <c r="B1741" s="76"/>
      <c r="C1741" s="83" t="s">
        <v>0</v>
      </c>
      <c r="D1741" s="77" t="s">
        <v>2</v>
      </c>
      <c r="E1741" s="76" t="s">
        <v>140</v>
      </c>
      <c r="F1741" s="43" t="s">
        <v>131</v>
      </c>
    </row>
    <row r="1743" spans="1:6" x14ac:dyDescent="0.25">
      <c r="A1743" s="44" t="s">
        <v>159</v>
      </c>
      <c r="B1743" s="45"/>
      <c r="C1743" s="61">
        <v>0.05</v>
      </c>
      <c r="D1743" s="45" t="s">
        <v>160</v>
      </c>
      <c r="E1743" s="62">
        <v>40001</v>
      </c>
      <c r="F1743" s="46">
        <v>2000</v>
      </c>
    </row>
    <row r="1745" spans="1:6" x14ac:dyDescent="0.25">
      <c r="A1745" s="31" t="s">
        <v>161</v>
      </c>
      <c r="B1745" s="45"/>
      <c r="C1745" s="45"/>
      <c r="D1745" s="45"/>
      <c r="E1745" s="45"/>
      <c r="F1745" s="47">
        <v>2000</v>
      </c>
    </row>
    <row r="1747" spans="1:6" x14ac:dyDescent="0.25">
      <c r="A1747" s="42" t="s">
        <v>129</v>
      </c>
      <c r="B1747" s="76"/>
      <c r="C1747" s="77" t="s">
        <v>0</v>
      </c>
      <c r="D1747" s="76" t="s">
        <v>2</v>
      </c>
      <c r="E1747" s="76" t="s">
        <v>130</v>
      </c>
      <c r="F1747" s="43" t="s">
        <v>131</v>
      </c>
    </row>
    <row r="1749" spans="1:6" x14ac:dyDescent="0.25">
      <c r="A1749" s="44" t="s">
        <v>264</v>
      </c>
      <c r="B1749" s="45"/>
      <c r="C1749" s="61" t="s">
        <v>116</v>
      </c>
      <c r="D1749" s="45" t="s">
        <v>25</v>
      </c>
      <c r="E1749" s="62" t="s">
        <v>116</v>
      </c>
      <c r="F1749" s="46" t="s">
        <v>116</v>
      </c>
    </row>
    <row r="1751" spans="1:6" x14ac:dyDescent="0.25">
      <c r="A1751" s="54" t="s">
        <v>265</v>
      </c>
      <c r="B1751" s="55"/>
      <c r="C1751" s="63">
        <v>5.1900000000000002E-3</v>
      </c>
      <c r="D1751" s="55" t="s">
        <v>113</v>
      </c>
      <c r="E1751" s="64">
        <v>181247</v>
      </c>
      <c r="F1751" s="56">
        <v>941</v>
      </c>
    </row>
    <row r="1752" spans="1:6" x14ac:dyDescent="0.25">
      <c r="A1752" s="54" t="s">
        <v>266</v>
      </c>
      <c r="B1752" s="55"/>
      <c r="C1752" s="63">
        <v>1</v>
      </c>
      <c r="D1752" s="55" t="s">
        <v>3</v>
      </c>
      <c r="E1752" s="64">
        <v>1588</v>
      </c>
      <c r="F1752" s="56">
        <v>1588</v>
      </c>
    </row>
    <row r="1753" spans="1:6" x14ac:dyDescent="0.25">
      <c r="A1753" s="54" t="s">
        <v>267</v>
      </c>
      <c r="B1753" s="55"/>
      <c r="C1753" s="63">
        <v>5.1799999999999997E-3</v>
      </c>
      <c r="D1753" s="55" t="s">
        <v>167</v>
      </c>
      <c r="E1753" s="64">
        <v>67000</v>
      </c>
      <c r="F1753" s="56">
        <v>347</v>
      </c>
    </row>
    <row r="1754" spans="1:6" x14ac:dyDescent="0.25">
      <c r="A1754" s="54" t="s">
        <v>268</v>
      </c>
      <c r="B1754" s="55"/>
      <c r="C1754" s="63">
        <v>4.0000000000000003E-5</v>
      </c>
      <c r="D1754" s="55" t="s">
        <v>110</v>
      </c>
      <c r="E1754" s="64">
        <v>350000</v>
      </c>
      <c r="F1754" s="56">
        <v>14</v>
      </c>
    </row>
    <row r="1755" spans="1:6" x14ac:dyDescent="0.25">
      <c r="A1755" s="54" t="s">
        <v>269</v>
      </c>
      <c r="B1755" s="55"/>
      <c r="C1755" s="63">
        <v>4.0000000000000003E-5</v>
      </c>
      <c r="D1755" s="55" t="s">
        <v>110</v>
      </c>
      <c r="E1755" s="64">
        <v>350000</v>
      </c>
      <c r="F1755" s="56">
        <v>14</v>
      </c>
    </row>
    <row r="1756" spans="1:6" x14ac:dyDescent="0.25">
      <c r="A1756" s="54" t="s">
        <v>270</v>
      </c>
      <c r="B1756" s="55"/>
      <c r="C1756" s="63">
        <v>6.9999999999999994E-5</v>
      </c>
      <c r="D1756" s="55" t="s">
        <v>249</v>
      </c>
      <c r="E1756" s="64">
        <v>100000</v>
      </c>
      <c r="F1756" s="56">
        <v>7</v>
      </c>
    </row>
    <row r="1757" spans="1:6" x14ac:dyDescent="0.25">
      <c r="A1757" s="54" t="s">
        <v>271</v>
      </c>
      <c r="B1757" s="55"/>
      <c r="C1757" s="63">
        <v>1.04E-2</v>
      </c>
      <c r="D1757" s="55" t="s">
        <v>110</v>
      </c>
      <c r="E1757" s="64">
        <v>20000</v>
      </c>
      <c r="F1757" s="56">
        <v>208</v>
      </c>
    </row>
    <row r="1758" spans="1:6" x14ac:dyDescent="0.25">
      <c r="A1758" s="54" t="s">
        <v>272</v>
      </c>
    </row>
    <row r="1759" spans="1:6" x14ac:dyDescent="0.25">
      <c r="A1759" s="57"/>
      <c r="B1759" s="55"/>
      <c r="C1759" s="55"/>
      <c r="D1759" s="55"/>
      <c r="E1759" s="55" t="s">
        <v>155</v>
      </c>
      <c r="F1759" s="56">
        <v>3119</v>
      </c>
    </row>
    <row r="1760" spans="1:6" x14ac:dyDescent="0.25">
      <c r="A1760" s="30" t="s">
        <v>108</v>
      </c>
      <c r="B1760" s="84">
        <v>0.5</v>
      </c>
      <c r="C1760" s="45" t="s">
        <v>189</v>
      </c>
      <c r="D1760" s="45"/>
      <c r="E1760" s="45"/>
      <c r="F1760" s="46">
        <v>6238</v>
      </c>
    </row>
    <row r="1762" spans="1:6" x14ac:dyDescent="0.25">
      <c r="A1762" s="31" t="s">
        <v>133</v>
      </c>
      <c r="B1762" s="45"/>
      <c r="C1762" s="45"/>
      <c r="D1762" s="45"/>
      <c r="E1762" s="45"/>
      <c r="F1762" s="47">
        <v>6238</v>
      </c>
    </row>
    <row r="1764" spans="1:6" x14ac:dyDescent="0.25">
      <c r="A1764" s="53" t="s">
        <v>194</v>
      </c>
      <c r="B1764" s="76"/>
      <c r="C1764" s="83" t="s">
        <v>0</v>
      </c>
      <c r="D1764" s="77" t="s">
        <v>2</v>
      </c>
      <c r="E1764" s="76" t="s">
        <v>140</v>
      </c>
      <c r="F1764" s="43" t="s">
        <v>131</v>
      </c>
    </row>
    <row r="1766" spans="1:6" x14ac:dyDescent="0.25">
      <c r="A1766" s="44" t="s">
        <v>274</v>
      </c>
      <c r="B1766" s="45"/>
      <c r="C1766" s="61">
        <v>1</v>
      </c>
      <c r="D1766" s="45" t="s">
        <v>25</v>
      </c>
      <c r="E1766" s="62">
        <v>1000</v>
      </c>
      <c r="F1766" s="46">
        <v>1000</v>
      </c>
    </row>
    <row r="1767" spans="1:6" x14ac:dyDescent="0.25">
      <c r="A1767" s="44" t="s">
        <v>275</v>
      </c>
    </row>
    <row r="1770" spans="1:6" x14ac:dyDescent="0.25">
      <c r="A1770" s="59" t="s">
        <v>176</v>
      </c>
      <c r="B1770" s="85"/>
      <c r="C1770" s="76"/>
      <c r="D1770" s="83" t="s">
        <v>177</v>
      </c>
      <c r="E1770" s="85"/>
      <c r="F1770" s="60"/>
    </row>
    <row r="1771" spans="1:6" x14ac:dyDescent="0.25">
      <c r="A1771" s="19"/>
      <c r="B1771" s="65"/>
      <c r="C1771" s="65"/>
      <c r="D1771" s="66"/>
      <c r="E1771" s="65"/>
      <c r="F1771" s="20"/>
    </row>
    <row r="1772" spans="1:6" x14ac:dyDescent="0.25">
      <c r="A1772" s="22" t="s">
        <v>116</v>
      </c>
      <c r="B1772" s="67"/>
      <c r="C1772" s="65"/>
      <c r="D1772" s="67" t="s">
        <v>117</v>
      </c>
      <c r="E1772" s="68" t="s">
        <v>116</v>
      </c>
      <c r="F1772" s="24"/>
    </row>
    <row r="1773" spans="1:6" x14ac:dyDescent="0.25">
      <c r="A1773" s="25" t="s">
        <v>116</v>
      </c>
      <c r="B1773" s="65"/>
      <c r="C1773" s="65"/>
      <c r="D1773" s="67" t="s">
        <v>118</v>
      </c>
      <c r="E1773" s="69" t="s">
        <v>116</v>
      </c>
      <c r="F1773" s="24"/>
    </row>
    <row r="1774" spans="1:6" x14ac:dyDescent="0.25">
      <c r="A1774" s="23" t="s">
        <v>116</v>
      </c>
      <c r="B1774" s="65"/>
      <c r="C1774" s="65"/>
      <c r="D1774" s="67" t="s">
        <v>119</v>
      </c>
      <c r="E1774" s="67" t="s">
        <v>116</v>
      </c>
      <c r="F1774" s="24"/>
    </row>
    <row r="1775" spans="1:6" x14ac:dyDescent="0.25">
      <c r="A1775" s="23" t="s">
        <v>116</v>
      </c>
      <c r="B1775" s="67"/>
      <c r="C1775" s="65"/>
      <c r="D1775" s="67" t="s">
        <v>120</v>
      </c>
      <c r="E1775" s="69">
        <v>18</v>
      </c>
      <c r="F1775" s="24"/>
    </row>
    <row r="1776" spans="1:6" x14ac:dyDescent="0.25">
      <c r="A1776" s="23" t="s">
        <v>116</v>
      </c>
      <c r="B1776" s="67"/>
      <c r="C1776" s="65"/>
      <c r="D1776" s="70"/>
      <c r="E1776" s="66"/>
      <c r="F1776" s="24"/>
    </row>
    <row r="1777" spans="1:6" x14ac:dyDescent="0.25">
      <c r="A1777" s="25"/>
      <c r="B1777" s="65"/>
      <c r="C1777" s="65"/>
      <c r="D1777" s="71"/>
      <c r="E1777" s="65"/>
      <c r="F1777" s="26"/>
    </row>
    <row r="1778" spans="1:6" x14ac:dyDescent="0.25">
      <c r="A1778" s="27"/>
      <c r="B1778" s="70"/>
      <c r="C1778" s="70"/>
      <c r="D1778" s="65"/>
      <c r="E1778" s="65"/>
      <c r="F1778" s="26"/>
    </row>
    <row r="1779" spans="1:6" x14ac:dyDescent="0.25">
      <c r="A1779" s="28" t="s">
        <v>121</v>
      </c>
      <c r="B1779" s="65"/>
      <c r="C1779" s="65"/>
      <c r="D1779" s="65"/>
      <c r="E1779" s="65"/>
      <c r="F1779" s="24"/>
    </row>
    <row r="1780" spans="1:6" x14ac:dyDescent="0.25">
      <c r="A1780" s="29" t="s">
        <v>116</v>
      </c>
      <c r="B1780" s="67"/>
      <c r="C1780" s="67"/>
      <c r="D1780" s="65"/>
      <c r="E1780" s="65"/>
      <c r="F1780" s="24"/>
    </row>
    <row r="1781" spans="1:6" x14ac:dyDescent="0.25">
      <c r="A1781" s="29" t="s">
        <v>116</v>
      </c>
      <c r="B1781" s="67"/>
      <c r="C1781" s="67"/>
      <c r="D1781" s="65"/>
      <c r="E1781" s="65"/>
      <c r="F1781" s="24"/>
    </row>
    <row r="1782" spans="1:6" x14ac:dyDescent="0.25">
      <c r="A1782" s="30" t="s">
        <v>116</v>
      </c>
      <c r="B1782" s="45"/>
      <c r="C1782" s="45"/>
      <c r="F1782" s="32"/>
    </row>
    <row r="1783" spans="1:6" x14ac:dyDescent="0.25">
      <c r="A1783" s="38" t="s">
        <v>126</v>
      </c>
      <c r="B1783" s="73"/>
      <c r="C1783" s="73"/>
      <c r="D1783" s="73"/>
      <c r="E1783" s="73"/>
      <c r="F1783" s="39"/>
    </row>
    <row r="1785" spans="1:6" x14ac:dyDescent="0.25">
      <c r="A1785" s="44" t="s">
        <v>301</v>
      </c>
      <c r="B1785" s="45"/>
      <c r="C1785" s="61">
        <v>1</v>
      </c>
      <c r="D1785" s="45" t="s">
        <v>29</v>
      </c>
      <c r="E1785" s="62">
        <v>7500</v>
      </c>
      <c r="F1785" s="46">
        <v>7500</v>
      </c>
    </row>
    <row r="1787" spans="1:6" x14ac:dyDescent="0.25">
      <c r="A1787" s="31" t="s">
        <v>198</v>
      </c>
      <c r="B1787" s="45"/>
      <c r="C1787" s="45"/>
      <c r="D1787" s="45"/>
      <c r="E1787" s="45"/>
      <c r="F1787" s="47">
        <v>8500</v>
      </c>
    </row>
    <row r="1789" spans="1:6" x14ac:dyDescent="0.25">
      <c r="A1789" s="48"/>
      <c r="B1789" s="45" t="s">
        <v>134</v>
      </c>
      <c r="C1789" s="45"/>
      <c r="D1789" s="78"/>
      <c r="E1789" s="79" t="s">
        <v>116</v>
      </c>
      <c r="F1789" s="49">
        <v>307089</v>
      </c>
    </row>
    <row r="1791" spans="1:6" x14ac:dyDescent="0.25">
      <c r="A1791" s="30"/>
      <c r="B1791" s="45"/>
      <c r="C1791" s="45"/>
      <c r="D1791" s="80" t="s">
        <v>135</v>
      </c>
      <c r="E1791" s="81"/>
      <c r="F1791" s="50">
        <v>307089</v>
      </c>
    </row>
    <row r="1792" spans="1:6" x14ac:dyDescent="0.25">
      <c r="A1792" s="51" t="s">
        <v>342</v>
      </c>
      <c r="B1792" s="45"/>
      <c r="C1792" s="45"/>
      <c r="D1792" s="82"/>
      <c r="E1792" s="45"/>
      <c r="F1792" s="51"/>
    </row>
    <row r="1793" spans="1:6" x14ac:dyDescent="0.25">
      <c r="A1793" s="30"/>
      <c r="B1793" s="45"/>
      <c r="C1793" s="45"/>
      <c r="D1793" s="45"/>
      <c r="E1793" s="45"/>
      <c r="F1793" s="52"/>
    </row>
    <row r="1795" spans="1:6" x14ac:dyDescent="0.25">
      <c r="A1795" s="40" t="s">
        <v>343</v>
      </c>
      <c r="B1795" s="74" t="s">
        <v>344</v>
      </c>
      <c r="C1795" s="75"/>
      <c r="D1795" s="75"/>
      <c r="E1795" s="75"/>
      <c r="F1795" s="41"/>
    </row>
    <row r="1796" spans="1:6" x14ac:dyDescent="0.25">
      <c r="A1796" s="53" t="s">
        <v>139</v>
      </c>
      <c r="B1796" s="76"/>
      <c r="C1796" s="83" t="s">
        <v>0</v>
      </c>
      <c r="D1796" s="77" t="s">
        <v>2</v>
      </c>
      <c r="E1796" s="76" t="s">
        <v>140</v>
      </c>
      <c r="F1796" s="43" t="s">
        <v>131</v>
      </c>
    </row>
    <row r="1798" spans="1:6" x14ac:dyDescent="0.25">
      <c r="A1798" s="44" t="s">
        <v>345</v>
      </c>
      <c r="B1798" s="45"/>
      <c r="C1798" s="61">
        <v>1</v>
      </c>
      <c r="D1798" s="45" t="s">
        <v>29</v>
      </c>
      <c r="E1798" s="62">
        <v>107716</v>
      </c>
      <c r="F1798" s="46">
        <v>107716</v>
      </c>
    </row>
    <row r="1799" spans="1:6" x14ac:dyDescent="0.25">
      <c r="A1799" s="44" t="s">
        <v>261</v>
      </c>
      <c r="B1799" s="45"/>
      <c r="C1799" s="61">
        <v>1</v>
      </c>
      <c r="D1799" s="45" t="s">
        <v>29</v>
      </c>
      <c r="E1799" s="62">
        <v>1000</v>
      </c>
      <c r="F1799" s="46">
        <v>1000</v>
      </c>
    </row>
    <row r="1800" spans="1:6" x14ac:dyDescent="0.25">
      <c r="A1800" s="31" t="s">
        <v>144</v>
      </c>
      <c r="B1800" s="45"/>
      <c r="C1800" s="45"/>
      <c r="D1800" s="45"/>
      <c r="E1800" s="45"/>
      <c r="F1800" s="47">
        <v>108716</v>
      </c>
    </row>
    <row r="1802" spans="1:6" x14ac:dyDescent="0.25">
      <c r="A1802" s="53" t="s">
        <v>148</v>
      </c>
      <c r="B1802" s="76"/>
      <c r="C1802" s="77" t="s">
        <v>0</v>
      </c>
      <c r="D1802" s="76" t="s">
        <v>2</v>
      </c>
      <c r="E1802" s="76" t="s">
        <v>149</v>
      </c>
      <c r="F1802" s="43" t="s">
        <v>131</v>
      </c>
    </row>
    <row r="1804" spans="1:6" x14ac:dyDescent="0.25">
      <c r="A1804" s="44" t="s">
        <v>262</v>
      </c>
      <c r="B1804" s="45"/>
      <c r="C1804" s="61" t="s">
        <v>116</v>
      </c>
      <c r="D1804" s="45" t="s">
        <v>151</v>
      </c>
      <c r="E1804" s="62" t="s">
        <v>116</v>
      </c>
      <c r="F1804" s="46" t="s">
        <v>116</v>
      </c>
    </row>
    <row r="1806" spans="1:6" x14ac:dyDescent="0.25">
      <c r="A1806" s="54" t="s">
        <v>263</v>
      </c>
      <c r="B1806" s="55"/>
      <c r="C1806" s="63">
        <v>1</v>
      </c>
      <c r="D1806" s="55" t="s">
        <v>151</v>
      </c>
      <c r="E1806" s="64">
        <v>183297</v>
      </c>
      <c r="F1806" s="56">
        <v>183297</v>
      </c>
    </row>
    <row r="1808" spans="1:6" x14ac:dyDescent="0.25">
      <c r="A1808" s="54" t="s">
        <v>225</v>
      </c>
      <c r="B1808" s="55"/>
      <c r="C1808" s="63">
        <v>1</v>
      </c>
      <c r="D1808" s="55" t="s">
        <v>151</v>
      </c>
      <c r="E1808" s="64">
        <v>56153</v>
      </c>
      <c r="F1808" s="56">
        <v>56153</v>
      </c>
    </row>
    <row r="1810" spans="1:6" x14ac:dyDescent="0.25">
      <c r="A1810" s="54" t="s">
        <v>154</v>
      </c>
      <c r="B1810" s="55"/>
      <c r="C1810" s="63">
        <v>3</v>
      </c>
      <c r="D1810" s="55" t="s">
        <v>151</v>
      </c>
      <c r="E1810" s="64">
        <v>37951</v>
      </c>
      <c r="F1810" s="56">
        <v>113853</v>
      </c>
    </row>
    <row r="1812" spans="1:6" x14ac:dyDescent="0.25">
      <c r="A1812" s="57"/>
      <c r="B1812" s="55"/>
      <c r="C1812" s="55"/>
      <c r="D1812" s="55"/>
      <c r="E1812" s="55" t="s">
        <v>155</v>
      </c>
      <c r="F1812" s="56">
        <v>353303</v>
      </c>
    </row>
    <row r="1813" spans="1:6" x14ac:dyDescent="0.25">
      <c r="A1813" s="30" t="s">
        <v>108</v>
      </c>
      <c r="B1813" s="84">
        <v>10.093870000000001</v>
      </c>
      <c r="C1813" s="45" t="s">
        <v>156</v>
      </c>
      <c r="D1813" s="45"/>
      <c r="E1813" s="45"/>
      <c r="F1813" s="46">
        <v>35002</v>
      </c>
    </row>
    <row r="1815" spans="1:6" x14ac:dyDescent="0.25">
      <c r="A1815" s="31" t="s">
        <v>157</v>
      </c>
      <c r="B1815" s="45"/>
      <c r="C1815" s="45"/>
      <c r="D1815" s="45"/>
      <c r="E1815" s="45"/>
      <c r="F1815" s="47">
        <v>35002</v>
      </c>
    </row>
    <row r="1817" spans="1:6" x14ac:dyDescent="0.25">
      <c r="A1817" s="58" t="s">
        <v>158</v>
      </c>
      <c r="B1817" s="76"/>
      <c r="C1817" s="83" t="s">
        <v>0</v>
      </c>
      <c r="D1817" s="77" t="s">
        <v>2</v>
      </c>
      <c r="E1817" s="76" t="s">
        <v>140</v>
      </c>
      <c r="F1817" s="43" t="s">
        <v>131</v>
      </c>
    </row>
    <row r="1819" spans="1:6" x14ac:dyDescent="0.25">
      <c r="A1819" s="44" t="s">
        <v>159</v>
      </c>
      <c r="B1819" s="45"/>
      <c r="C1819" s="61">
        <v>0.05</v>
      </c>
      <c r="D1819" s="45" t="s">
        <v>160</v>
      </c>
      <c r="E1819" s="62">
        <v>35002</v>
      </c>
      <c r="F1819" s="46">
        <v>1750</v>
      </c>
    </row>
    <row r="1821" spans="1:6" x14ac:dyDescent="0.25">
      <c r="A1821" s="31" t="s">
        <v>161</v>
      </c>
      <c r="B1821" s="45"/>
      <c r="C1821" s="45"/>
      <c r="D1821" s="45"/>
      <c r="E1821" s="45"/>
      <c r="F1821" s="47">
        <v>1750</v>
      </c>
    </row>
    <row r="1823" spans="1:6" x14ac:dyDescent="0.25">
      <c r="A1823" s="42" t="s">
        <v>129</v>
      </c>
      <c r="B1823" s="76"/>
      <c r="C1823" s="77" t="s">
        <v>0</v>
      </c>
      <c r="D1823" s="76" t="s">
        <v>2</v>
      </c>
      <c r="E1823" s="76" t="s">
        <v>130</v>
      </c>
      <c r="F1823" s="43" t="s">
        <v>131</v>
      </c>
    </row>
    <row r="1825" spans="1:6" x14ac:dyDescent="0.25">
      <c r="A1825" s="44" t="s">
        <v>264</v>
      </c>
      <c r="B1825" s="45"/>
      <c r="C1825" s="61" t="s">
        <v>116</v>
      </c>
      <c r="D1825" s="45" t="s">
        <v>25</v>
      </c>
      <c r="E1825" s="62" t="s">
        <v>116</v>
      </c>
      <c r="F1825" s="46" t="s">
        <v>116</v>
      </c>
    </row>
    <row r="1827" spans="1:6" x14ac:dyDescent="0.25">
      <c r="A1827" s="54" t="s">
        <v>265</v>
      </c>
      <c r="B1827" s="55"/>
      <c r="C1827" s="63">
        <v>5.1900000000000002E-3</v>
      </c>
      <c r="D1827" s="55" t="s">
        <v>113</v>
      </c>
      <c r="E1827" s="64">
        <v>181247</v>
      </c>
      <c r="F1827" s="56">
        <v>941</v>
      </c>
    </row>
    <row r="1828" spans="1:6" x14ac:dyDescent="0.25">
      <c r="A1828" s="54" t="s">
        <v>266</v>
      </c>
      <c r="B1828" s="55"/>
      <c r="C1828" s="63">
        <v>1</v>
      </c>
      <c r="D1828" s="55" t="s">
        <v>3</v>
      </c>
      <c r="E1828" s="64">
        <v>1588</v>
      </c>
      <c r="F1828" s="56">
        <v>1588</v>
      </c>
    </row>
    <row r="1829" spans="1:6" x14ac:dyDescent="0.25">
      <c r="A1829" s="54" t="s">
        <v>267</v>
      </c>
      <c r="B1829" s="55"/>
      <c r="C1829" s="63">
        <v>5.1799999999999997E-3</v>
      </c>
      <c r="D1829" s="55" t="s">
        <v>167</v>
      </c>
      <c r="E1829" s="64">
        <v>67000</v>
      </c>
      <c r="F1829" s="56">
        <v>347</v>
      </c>
    </row>
    <row r="1830" spans="1:6" x14ac:dyDescent="0.25">
      <c r="A1830" s="54" t="s">
        <v>268</v>
      </c>
      <c r="B1830" s="55"/>
      <c r="C1830" s="63">
        <v>4.0000000000000003E-5</v>
      </c>
      <c r="D1830" s="55" t="s">
        <v>110</v>
      </c>
      <c r="E1830" s="64">
        <v>350000</v>
      </c>
      <c r="F1830" s="56">
        <v>14</v>
      </c>
    </row>
    <row r="1831" spans="1:6" x14ac:dyDescent="0.25">
      <c r="A1831" s="54" t="s">
        <v>269</v>
      </c>
      <c r="B1831" s="55"/>
      <c r="C1831" s="63">
        <v>4.0000000000000003E-5</v>
      </c>
      <c r="D1831" s="55" t="s">
        <v>110</v>
      </c>
      <c r="E1831" s="64">
        <v>350000</v>
      </c>
      <c r="F1831" s="56">
        <v>14</v>
      </c>
    </row>
    <row r="1832" spans="1:6" x14ac:dyDescent="0.25">
      <c r="A1832" s="54" t="s">
        <v>270</v>
      </c>
      <c r="B1832" s="55"/>
      <c r="C1832" s="63">
        <v>6.9999999999999994E-5</v>
      </c>
      <c r="D1832" s="55" t="s">
        <v>249</v>
      </c>
      <c r="E1832" s="64">
        <v>100000</v>
      </c>
      <c r="F1832" s="56">
        <v>7</v>
      </c>
    </row>
    <row r="1833" spans="1:6" x14ac:dyDescent="0.25">
      <c r="A1833" s="54" t="s">
        <v>271</v>
      </c>
      <c r="B1833" s="55"/>
      <c r="C1833" s="63">
        <v>1.04E-2</v>
      </c>
      <c r="D1833" s="55" t="s">
        <v>110</v>
      </c>
      <c r="E1833" s="64">
        <v>20000</v>
      </c>
      <c r="F1833" s="56">
        <v>208</v>
      </c>
    </row>
    <row r="1834" spans="1:6" x14ac:dyDescent="0.25">
      <c r="A1834" s="54" t="s">
        <v>272</v>
      </c>
    </row>
    <row r="1835" spans="1:6" x14ac:dyDescent="0.25">
      <c r="A1835" s="57"/>
      <c r="B1835" s="55"/>
      <c r="C1835" s="55"/>
      <c r="D1835" s="55"/>
      <c r="E1835" s="55" t="s">
        <v>155</v>
      </c>
      <c r="F1835" s="56">
        <v>3119</v>
      </c>
    </row>
    <row r="1836" spans="1:6" x14ac:dyDescent="0.25">
      <c r="A1836" s="30" t="s">
        <v>108</v>
      </c>
      <c r="B1836" s="84">
        <v>0.5</v>
      </c>
      <c r="C1836" s="45" t="s">
        <v>189</v>
      </c>
      <c r="D1836" s="45"/>
      <c r="E1836" s="45"/>
      <c r="F1836" s="46">
        <v>6238</v>
      </c>
    </row>
    <row r="1838" spans="1:6" x14ac:dyDescent="0.25">
      <c r="A1838" s="31" t="s">
        <v>133</v>
      </c>
      <c r="B1838" s="45"/>
      <c r="C1838" s="45"/>
      <c r="D1838" s="45"/>
      <c r="E1838" s="45"/>
      <c r="F1838" s="47">
        <v>6238</v>
      </c>
    </row>
    <row r="1840" spans="1:6" x14ac:dyDescent="0.25">
      <c r="A1840" s="53" t="s">
        <v>194</v>
      </c>
      <c r="B1840" s="76"/>
      <c r="C1840" s="83" t="s">
        <v>0</v>
      </c>
      <c r="D1840" s="77" t="s">
        <v>2</v>
      </c>
      <c r="E1840" s="76" t="s">
        <v>140</v>
      </c>
      <c r="F1840" s="43" t="s">
        <v>131</v>
      </c>
    </row>
    <row r="1842" spans="1:6" x14ac:dyDescent="0.25">
      <c r="A1842" s="44" t="s">
        <v>274</v>
      </c>
      <c r="B1842" s="45"/>
      <c r="C1842" s="61">
        <v>1</v>
      </c>
      <c r="D1842" s="45" t="s">
        <v>25</v>
      </c>
      <c r="E1842" s="62">
        <v>1000</v>
      </c>
      <c r="F1842" s="46">
        <v>1000</v>
      </c>
    </row>
    <row r="1843" spans="1:6" x14ac:dyDescent="0.25">
      <c r="A1843" s="44" t="s">
        <v>275</v>
      </c>
    </row>
    <row r="1845" spans="1:6" x14ac:dyDescent="0.25">
      <c r="A1845" s="44" t="s">
        <v>301</v>
      </c>
      <c r="B1845" s="45"/>
      <c r="C1845" s="61">
        <v>1</v>
      </c>
      <c r="D1845" s="45" t="s">
        <v>29</v>
      </c>
      <c r="E1845" s="62">
        <v>7500</v>
      </c>
      <c r="F1845" s="46">
        <v>7500</v>
      </c>
    </row>
    <row r="1846" spans="1:6" x14ac:dyDescent="0.25">
      <c r="A1846" s="31" t="s">
        <v>198</v>
      </c>
      <c r="B1846" s="45"/>
      <c r="C1846" s="45"/>
      <c r="D1846" s="45"/>
      <c r="E1846" s="45"/>
      <c r="F1846" s="47">
        <v>8500</v>
      </c>
    </row>
    <row r="1848" spans="1:6" x14ac:dyDescent="0.25">
      <c r="A1848" s="48"/>
      <c r="B1848" s="45" t="s">
        <v>134</v>
      </c>
      <c r="C1848" s="45"/>
      <c r="D1848" s="78"/>
      <c r="E1848" s="79" t="s">
        <v>116</v>
      </c>
      <c r="F1848" s="49">
        <v>160206</v>
      </c>
    </row>
    <row r="1850" spans="1:6" x14ac:dyDescent="0.25">
      <c r="A1850" s="30"/>
      <c r="B1850" s="45"/>
      <c r="C1850" s="45"/>
      <c r="D1850" s="80" t="s">
        <v>135</v>
      </c>
      <c r="E1850" s="81"/>
      <c r="F1850" s="50">
        <v>160206</v>
      </c>
    </row>
    <row r="1851" spans="1:6" x14ac:dyDescent="0.25">
      <c r="A1851" s="51" t="s">
        <v>346</v>
      </c>
      <c r="B1851" s="45"/>
      <c r="C1851" s="45"/>
      <c r="D1851" s="82"/>
      <c r="E1851" s="45"/>
      <c r="F1851" s="51"/>
    </row>
    <row r="1852" spans="1:6" x14ac:dyDescent="0.25">
      <c r="A1852" s="30"/>
      <c r="B1852" s="45"/>
      <c r="C1852" s="45"/>
      <c r="D1852" s="45"/>
      <c r="E1852" s="45"/>
      <c r="F1852" s="52"/>
    </row>
    <row r="1854" spans="1:6" x14ac:dyDescent="0.25">
      <c r="A1854" s="40" t="s">
        <v>347</v>
      </c>
      <c r="B1854" s="74" t="s">
        <v>348</v>
      </c>
      <c r="C1854" s="75"/>
      <c r="D1854" s="75"/>
      <c r="E1854" s="75"/>
      <c r="F1854" s="41"/>
    </row>
    <row r="1855" spans="1:6" x14ac:dyDescent="0.25">
      <c r="A1855" s="53" t="s">
        <v>139</v>
      </c>
      <c r="B1855" s="76"/>
      <c r="C1855" s="83" t="s">
        <v>0</v>
      </c>
      <c r="D1855" s="77" t="s">
        <v>2</v>
      </c>
      <c r="E1855" s="76" t="s">
        <v>140</v>
      </c>
      <c r="F1855" s="43" t="s">
        <v>131</v>
      </c>
    </row>
    <row r="1857" spans="1:6" x14ac:dyDescent="0.25">
      <c r="A1857" s="44" t="s">
        <v>349</v>
      </c>
      <c r="B1857" s="45"/>
      <c r="C1857" s="61">
        <v>1</v>
      </c>
      <c r="D1857" s="45" t="s">
        <v>29</v>
      </c>
      <c r="E1857" s="62">
        <v>107400</v>
      </c>
      <c r="F1857" s="46">
        <v>107400</v>
      </c>
    </row>
    <row r="1858" spans="1:6" x14ac:dyDescent="0.25">
      <c r="A1858" s="44" t="s">
        <v>261</v>
      </c>
      <c r="B1858" s="45"/>
      <c r="C1858" s="61">
        <v>1</v>
      </c>
      <c r="D1858" s="45" t="s">
        <v>29</v>
      </c>
      <c r="E1858" s="62">
        <v>1000</v>
      </c>
      <c r="F1858" s="46">
        <v>1000</v>
      </c>
    </row>
    <row r="1859" spans="1:6" x14ac:dyDescent="0.25">
      <c r="A1859" s="31" t="s">
        <v>144</v>
      </c>
      <c r="B1859" s="45"/>
      <c r="C1859" s="45"/>
      <c r="D1859" s="45"/>
      <c r="E1859" s="45"/>
      <c r="F1859" s="47">
        <v>108400</v>
      </c>
    </row>
    <row r="1861" spans="1:6" x14ac:dyDescent="0.25">
      <c r="A1861" s="53" t="s">
        <v>148</v>
      </c>
      <c r="B1861" s="76"/>
      <c r="C1861" s="77" t="s">
        <v>0</v>
      </c>
      <c r="D1861" s="76" t="s">
        <v>2</v>
      </c>
      <c r="E1861" s="76" t="s">
        <v>149</v>
      </c>
      <c r="F1861" s="43" t="s">
        <v>131</v>
      </c>
    </row>
    <row r="1863" spans="1:6" x14ac:dyDescent="0.25">
      <c r="A1863" s="44" t="s">
        <v>262</v>
      </c>
      <c r="B1863" s="45"/>
      <c r="C1863" s="61" t="s">
        <v>116</v>
      </c>
      <c r="D1863" s="45" t="s">
        <v>151</v>
      </c>
      <c r="E1863" s="62" t="s">
        <v>116</v>
      </c>
      <c r="F1863" s="46" t="s">
        <v>116</v>
      </c>
    </row>
    <row r="1865" spans="1:6" x14ac:dyDescent="0.25">
      <c r="A1865" s="54" t="s">
        <v>263</v>
      </c>
      <c r="B1865" s="55"/>
      <c r="C1865" s="63">
        <v>1</v>
      </c>
      <c r="D1865" s="55" t="s">
        <v>151</v>
      </c>
      <c r="E1865" s="64">
        <v>183297</v>
      </c>
      <c r="F1865" s="56">
        <v>183297</v>
      </c>
    </row>
    <row r="1867" spans="1:6" x14ac:dyDescent="0.25">
      <c r="A1867" s="54" t="s">
        <v>225</v>
      </c>
      <c r="B1867" s="55"/>
      <c r="C1867" s="63">
        <v>1</v>
      </c>
      <c r="D1867" s="55" t="s">
        <v>151</v>
      </c>
      <c r="E1867" s="64">
        <v>56153</v>
      </c>
      <c r="F1867" s="56">
        <v>56153</v>
      </c>
    </row>
    <row r="1869" spans="1:6" x14ac:dyDescent="0.25">
      <c r="A1869" s="54" t="s">
        <v>154</v>
      </c>
      <c r="B1869" s="55"/>
      <c r="C1869" s="63">
        <v>3</v>
      </c>
      <c r="D1869" s="55" t="s">
        <v>151</v>
      </c>
      <c r="E1869" s="64">
        <v>37951</v>
      </c>
      <c r="F1869" s="56">
        <v>113853</v>
      </c>
    </row>
    <row r="1871" spans="1:6" x14ac:dyDescent="0.25">
      <c r="A1871" s="57"/>
      <c r="B1871" s="55"/>
      <c r="C1871" s="55"/>
      <c r="D1871" s="55"/>
      <c r="E1871" s="55" t="s">
        <v>155</v>
      </c>
      <c r="F1871" s="56">
        <v>353303</v>
      </c>
    </row>
    <row r="1872" spans="1:6" x14ac:dyDescent="0.25">
      <c r="A1872" s="30" t="s">
        <v>108</v>
      </c>
      <c r="B1872" s="84">
        <v>10.093870000000001</v>
      </c>
      <c r="C1872" s="45" t="s">
        <v>156</v>
      </c>
      <c r="D1872" s="45"/>
      <c r="E1872" s="45"/>
      <c r="F1872" s="46">
        <v>35002</v>
      </c>
    </row>
    <row r="1874" spans="1:6" x14ac:dyDescent="0.25">
      <c r="A1874" s="31" t="s">
        <v>157</v>
      </c>
      <c r="B1874" s="45"/>
      <c r="C1874" s="45"/>
      <c r="D1874" s="45"/>
      <c r="E1874" s="45"/>
      <c r="F1874" s="47">
        <v>35002</v>
      </c>
    </row>
    <row r="1877" spans="1:6" x14ac:dyDescent="0.25">
      <c r="A1877" s="59" t="s">
        <v>176</v>
      </c>
      <c r="B1877" s="85"/>
      <c r="C1877" s="76"/>
      <c r="D1877" s="83" t="s">
        <v>177</v>
      </c>
      <c r="E1877" s="85"/>
      <c r="F1877" s="60"/>
    </row>
    <row r="1878" spans="1:6" x14ac:dyDescent="0.25">
      <c r="A1878" s="19"/>
      <c r="B1878" s="65"/>
      <c r="C1878" s="65"/>
      <c r="D1878" s="66"/>
      <c r="E1878" s="65"/>
      <c r="F1878" s="20"/>
    </row>
    <row r="1879" spans="1:6" x14ac:dyDescent="0.25">
      <c r="A1879" s="22" t="s">
        <v>116</v>
      </c>
      <c r="B1879" s="67"/>
      <c r="C1879" s="65"/>
      <c r="D1879" s="67" t="s">
        <v>117</v>
      </c>
      <c r="E1879" s="68" t="s">
        <v>116</v>
      </c>
      <c r="F1879" s="24"/>
    </row>
    <row r="1880" spans="1:6" x14ac:dyDescent="0.25">
      <c r="A1880" s="25" t="s">
        <v>116</v>
      </c>
      <c r="B1880" s="65"/>
      <c r="C1880" s="65"/>
      <c r="D1880" s="67" t="s">
        <v>118</v>
      </c>
      <c r="E1880" s="69" t="s">
        <v>116</v>
      </c>
      <c r="F1880" s="24"/>
    </row>
    <row r="1881" spans="1:6" x14ac:dyDescent="0.25">
      <c r="A1881" s="23" t="s">
        <v>116</v>
      </c>
      <c r="B1881" s="65"/>
      <c r="C1881" s="65"/>
      <c r="D1881" s="67" t="s">
        <v>119</v>
      </c>
      <c r="E1881" s="67" t="s">
        <v>116</v>
      </c>
      <c r="F1881" s="24"/>
    </row>
    <row r="1882" spans="1:6" x14ac:dyDescent="0.25">
      <c r="A1882" s="23" t="s">
        <v>116</v>
      </c>
      <c r="B1882" s="67"/>
      <c r="C1882" s="65"/>
      <c r="D1882" s="67" t="s">
        <v>120</v>
      </c>
      <c r="E1882" s="69">
        <v>19</v>
      </c>
      <c r="F1882" s="24"/>
    </row>
    <row r="1883" spans="1:6" x14ac:dyDescent="0.25">
      <c r="A1883" s="23" t="s">
        <v>116</v>
      </c>
      <c r="B1883" s="67"/>
      <c r="C1883" s="65"/>
      <c r="D1883" s="70"/>
      <c r="E1883" s="66"/>
      <c r="F1883" s="24"/>
    </row>
    <row r="1884" spans="1:6" x14ac:dyDescent="0.25">
      <c r="A1884" s="25"/>
      <c r="B1884" s="65"/>
      <c r="C1884" s="65"/>
      <c r="D1884" s="71"/>
      <c r="E1884" s="65"/>
      <c r="F1884" s="26"/>
    </row>
    <row r="1885" spans="1:6" x14ac:dyDescent="0.25">
      <c r="A1885" s="27"/>
      <c r="B1885" s="70"/>
      <c r="C1885" s="70"/>
      <c r="D1885" s="65"/>
      <c r="E1885" s="65"/>
      <c r="F1885" s="26"/>
    </row>
    <row r="1886" spans="1:6" x14ac:dyDescent="0.25">
      <c r="A1886" s="28" t="s">
        <v>121</v>
      </c>
      <c r="B1886" s="65"/>
      <c r="C1886" s="65"/>
      <c r="D1886" s="65"/>
      <c r="E1886" s="65"/>
      <c r="F1886" s="24"/>
    </row>
    <row r="1887" spans="1:6" x14ac:dyDescent="0.25">
      <c r="A1887" s="29" t="s">
        <v>116</v>
      </c>
      <c r="B1887" s="67"/>
      <c r="C1887" s="67"/>
      <c r="D1887" s="65"/>
      <c r="E1887" s="65"/>
      <c r="F1887" s="24"/>
    </row>
    <row r="1888" spans="1:6" x14ac:dyDescent="0.25">
      <c r="A1888" s="29" t="s">
        <v>116</v>
      </c>
      <c r="B1888" s="67"/>
      <c r="C1888" s="67"/>
      <c r="D1888" s="65"/>
      <c r="E1888" s="65"/>
      <c r="F1888" s="24"/>
    </row>
    <row r="1889" spans="1:6" x14ac:dyDescent="0.25">
      <c r="A1889" s="30" t="s">
        <v>116</v>
      </c>
      <c r="B1889" s="45"/>
      <c r="C1889" s="45"/>
      <c r="F1889" s="32"/>
    </row>
    <row r="1890" spans="1:6" x14ac:dyDescent="0.25">
      <c r="A1890" s="38" t="s">
        <v>126</v>
      </c>
      <c r="B1890" s="73"/>
      <c r="C1890" s="73"/>
      <c r="D1890" s="73"/>
      <c r="E1890" s="73"/>
      <c r="F1890" s="39"/>
    </row>
    <row r="1892" spans="1:6" x14ac:dyDescent="0.25">
      <c r="A1892" s="58" t="s">
        <v>158</v>
      </c>
      <c r="B1892" s="76"/>
      <c r="C1892" s="83" t="s">
        <v>0</v>
      </c>
      <c r="D1892" s="77" t="s">
        <v>2</v>
      </c>
      <c r="E1892" s="76" t="s">
        <v>140</v>
      </c>
      <c r="F1892" s="43" t="s">
        <v>131</v>
      </c>
    </row>
    <row r="1894" spans="1:6" x14ac:dyDescent="0.25">
      <c r="A1894" s="44" t="s">
        <v>159</v>
      </c>
      <c r="B1894" s="45"/>
      <c r="C1894" s="61">
        <v>0.05</v>
      </c>
      <c r="D1894" s="45" t="s">
        <v>160</v>
      </c>
      <c r="E1894" s="62">
        <v>35002</v>
      </c>
      <c r="F1894" s="46">
        <v>1750</v>
      </c>
    </row>
    <row r="1896" spans="1:6" x14ac:dyDescent="0.25">
      <c r="A1896" s="31" t="s">
        <v>161</v>
      </c>
      <c r="B1896" s="45"/>
      <c r="C1896" s="45"/>
      <c r="D1896" s="45"/>
      <c r="E1896" s="45"/>
      <c r="F1896" s="47">
        <v>1750</v>
      </c>
    </row>
    <row r="1898" spans="1:6" x14ac:dyDescent="0.25">
      <c r="A1898" s="42" t="s">
        <v>129</v>
      </c>
      <c r="B1898" s="76"/>
      <c r="C1898" s="77" t="s">
        <v>0</v>
      </c>
      <c r="D1898" s="76" t="s">
        <v>2</v>
      </c>
      <c r="E1898" s="76" t="s">
        <v>130</v>
      </c>
      <c r="F1898" s="43" t="s">
        <v>131</v>
      </c>
    </row>
    <row r="1900" spans="1:6" x14ac:dyDescent="0.25">
      <c r="A1900" s="44" t="s">
        <v>264</v>
      </c>
      <c r="B1900" s="45"/>
      <c r="C1900" s="61" t="s">
        <v>116</v>
      </c>
      <c r="D1900" s="45" t="s">
        <v>25</v>
      </c>
      <c r="E1900" s="62" t="s">
        <v>116</v>
      </c>
      <c r="F1900" s="46" t="s">
        <v>116</v>
      </c>
    </row>
    <row r="1902" spans="1:6" x14ac:dyDescent="0.25">
      <c r="A1902" s="54" t="s">
        <v>265</v>
      </c>
      <c r="B1902" s="55"/>
      <c r="C1902" s="63">
        <v>5.1900000000000002E-3</v>
      </c>
      <c r="D1902" s="55" t="s">
        <v>113</v>
      </c>
      <c r="E1902" s="64">
        <v>181247</v>
      </c>
      <c r="F1902" s="56">
        <v>941</v>
      </c>
    </row>
    <row r="1903" spans="1:6" x14ac:dyDescent="0.25">
      <c r="A1903" s="54" t="s">
        <v>266</v>
      </c>
      <c r="B1903" s="55"/>
      <c r="C1903" s="63">
        <v>1</v>
      </c>
      <c r="D1903" s="55" t="s">
        <v>3</v>
      </c>
      <c r="E1903" s="64">
        <v>1588</v>
      </c>
      <c r="F1903" s="56">
        <v>1588</v>
      </c>
    </row>
    <row r="1904" spans="1:6" x14ac:dyDescent="0.25">
      <c r="A1904" s="54" t="s">
        <v>267</v>
      </c>
      <c r="B1904" s="55"/>
      <c r="C1904" s="63">
        <v>5.1799999999999997E-3</v>
      </c>
      <c r="D1904" s="55" t="s">
        <v>167</v>
      </c>
      <c r="E1904" s="64">
        <v>67000</v>
      </c>
      <c r="F1904" s="56">
        <v>347</v>
      </c>
    </row>
    <row r="1905" spans="1:6" x14ac:dyDescent="0.25">
      <c r="A1905" s="54" t="s">
        <v>268</v>
      </c>
      <c r="B1905" s="55"/>
      <c r="C1905" s="63">
        <v>4.0000000000000003E-5</v>
      </c>
      <c r="D1905" s="55" t="s">
        <v>110</v>
      </c>
      <c r="E1905" s="64">
        <v>350000</v>
      </c>
      <c r="F1905" s="56">
        <v>14</v>
      </c>
    </row>
    <row r="1906" spans="1:6" x14ac:dyDescent="0.25">
      <c r="A1906" s="54" t="s">
        <v>269</v>
      </c>
      <c r="B1906" s="55"/>
      <c r="C1906" s="63">
        <v>4.0000000000000003E-5</v>
      </c>
      <c r="D1906" s="55" t="s">
        <v>110</v>
      </c>
      <c r="E1906" s="64">
        <v>350000</v>
      </c>
      <c r="F1906" s="56">
        <v>14</v>
      </c>
    </row>
    <row r="1907" spans="1:6" x14ac:dyDescent="0.25">
      <c r="A1907" s="54" t="s">
        <v>270</v>
      </c>
      <c r="B1907" s="55"/>
      <c r="C1907" s="63">
        <v>6.9999999999999994E-5</v>
      </c>
      <c r="D1907" s="55" t="s">
        <v>249</v>
      </c>
      <c r="E1907" s="64">
        <v>100000</v>
      </c>
      <c r="F1907" s="56">
        <v>7</v>
      </c>
    </row>
    <row r="1908" spans="1:6" x14ac:dyDescent="0.25">
      <c r="A1908" s="54" t="s">
        <v>271</v>
      </c>
      <c r="B1908" s="55"/>
      <c r="C1908" s="63">
        <v>1.04E-2</v>
      </c>
      <c r="D1908" s="55" t="s">
        <v>110</v>
      </c>
      <c r="E1908" s="64">
        <v>20000</v>
      </c>
      <c r="F1908" s="56">
        <v>208</v>
      </c>
    </row>
    <row r="1909" spans="1:6" x14ac:dyDescent="0.25">
      <c r="A1909" s="54" t="s">
        <v>272</v>
      </c>
    </row>
    <row r="1910" spans="1:6" x14ac:dyDescent="0.25">
      <c r="A1910" s="57"/>
      <c r="B1910" s="55"/>
      <c r="C1910" s="55"/>
      <c r="D1910" s="55"/>
      <c r="E1910" s="55" t="s">
        <v>155</v>
      </c>
      <c r="F1910" s="56">
        <v>3119</v>
      </c>
    </row>
    <row r="1911" spans="1:6" x14ac:dyDescent="0.25">
      <c r="A1911" s="30" t="s">
        <v>108</v>
      </c>
      <c r="B1911" s="84">
        <v>0.5</v>
      </c>
      <c r="C1911" s="45" t="s">
        <v>189</v>
      </c>
      <c r="D1911" s="45"/>
      <c r="E1911" s="45"/>
      <c r="F1911" s="46">
        <v>6238</v>
      </c>
    </row>
    <row r="1913" spans="1:6" x14ac:dyDescent="0.25">
      <c r="A1913" s="31" t="s">
        <v>133</v>
      </c>
      <c r="B1913" s="45"/>
      <c r="C1913" s="45"/>
      <c r="D1913" s="45"/>
      <c r="E1913" s="45"/>
      <c r="F1913" s="47">
        <v>6238</v>
      </c>
    </row>
    <row r="1915" spans="1:6" x14ac:dyDescent="0.25">
      <c r="A1915" s="53" t="s">
        <v>194</v>
      </c>
      <c r="B1915" s="76"/>
      <c r="C1915" s="83" t="s">
        <v>0</v>
      </c>
      <c r="D1915" s="77" t="s">
        <v>2</v>
      </c>
      <c r="E1915" s="76" t="s">
        <v>140</v>
      </c>
      <c r="F1915" s="43" t="s">
        <v>131</v>
      </c>
    </row>
    <row r="1917" spans="1:6" x14ac:dyDescent="0.25">
      <c r="A1917" s="44" t="s">
        <v>274</v>
      </c>
      <c r="B1917" s="45"/>
      <c r="C1917" s="61">
        <v>1</v>
      </c>
      <c r="D1917" s="45" t="s">
        <v>25</v>
      </c>
      <c r="E1917" s="62">
        <v>1000</v>
      </c>
      <c r="F1917" s="46">
        <v>1000</v>
      </c>
    </row>
    <row r="1918" spans="1:6" x14ac:dyDescent="0.25">
      <c r="A1918" s="44" t="s">
        <v>275</v>
      </c>
    </row>
    <row r="1920" spans="1:6" x14ac:dyDescent="0.25">
      <c r="A1920" s="44" t="s">
        <v>301</v>
      </c>
      <c r="B1920" s="45"/>
      <c r="C1920" s="61">
        <v>1</v>
      </c>
      <c r="D1920" s="45" t="s">
        <v>29</v>
      </c>
      <c r="E1920" s="62">
        <v>7500</v>
      </c>
      <c r="F1920" s="46">
        <v>7500</v>
      </c>
    </row>
    <row r="1921" spans="1:6" x14ac:dyDescent="0.25">
      <c r="A1921" s="31" t="s">
        <v>198</v>
      </c>
      <c r="B1921" s="45"/>
      <c r="C1921" s="45"/>
      <c r="D1921" s="45"/>
      <c r="E1921" s="45"/>
      <c r="F1921" s="47">
        <v>8500</v>
      </c>
    </row>
    <row r="1923" spans="1:6" x14ac:dyDescent="0.25">
      <c r="A1923" s="48"/>
      <c r="B1923" s="45" t="s">
        <v>134</v>
      </c>
      <c r="C1923" s="45"/>
      <c r="D1923" s="78"/>
      <c r="E1923" s="79" t="s">
        <v>116</v>
      </c>
      <c r="F1923" s="49">
        <v>159890</v>
      </c>
    </row>
    <row r="1925" spans="1:6" x14ac:dyDescent="0.25">
      <c r="A1925" s="30"/>
      <c r="B1925" s="45"/>
      <c r="C1925" s="45"/>
      <c r="D1925" s="80" t="s">
        <v>135</v>
      </c>
      <c r="E1925" s="81"/>
      <c r="F1925" s="50">
        <v>159890</v>
      </c>
    </row>
    <row r="1926" spans="1:6" x14ac:dyDescent="0.25">
      <c r="A1926" s="51" t="s">
        <v>350</v>
      </c>
      <c r="B1926" s="45"/>
      <c r="C1926" s="45"/>
      <c r="D1926" s="82"/>
      <c r="E1926" s="45"/>
      <c r="F1926" s="51"/>
    </row>
    <row r="1927" spans="1:6" x14ac:dyDescent="0.25">
      <c r="A1927" s="30"/>
      <c r="B1927" s="45"/>
      <c r="C1927" s="45"/>
      <c r="D1927" s="45"/>
      <c r="E1927" s="45"/>
      <c r="F1927" s="52"/>
    </row>
    <row r="1929" spans="1:6" x14ac:dyDescent="0.25">
      <c r="A1929" s="40" t="s">
        <v>351</v>
      </c>
      <c r="B1929" s="74" t="s">
        <v>352</v>
      </c>
      <c r="C1929" s="75"/>
      <c r="D1929" s="75"/>
      <c r="E1929" s="75"/>
      <c r="F1929" s="41"/>
    </row>
    <row r="1930" spans="1:6" x14ac:dyDescent="0.25">
      <c r="A1930" s="53" t="s">
        <v>139</v>
      </c>
      <c r="B1930" s="76"/>
      <c r="C1930" s="83" t="s">
        <v>0</v>
      </c>
      <c r="D1930" s="77" t="s">
        <v>2</v>
      </c>
      <c r="E1930" s="76" t="s">
        <v>140</v>
      </c>
      <c r="F1930" s="43" t="s">
        <v>131</v>
      </c>
    </row>
    <row r="1932" spans="1:6" x14ac:dyDescent="0.25">
      <c r="A1932" s="44" t="s">
        <v>353</v>
      </c>
      <c r="B1932" s="45"/>
      <c r="C1932" s="61">
        <v>1</v>
      </c>
      <c r="D1932" s="45" t="s">
        <v>29</v>
      </c>
      <c r="E1932" s="62">
        <v>46540</v>
      </c>
      <c r="F1932" s="46">
        <v>46540</v>
      </c>
    </row>
    <row r="1933" spans="1:6" x14ac:dyDescent="0.25">
      <c r="A1933" s="44" t="s">
        <v>261</v>
      </c>
      <c r="B1933" s="45"/>
      <c r="C1933" s="61">
        <v>1</v>
      </c>
      <c r="D1933" s="45" t="s">
        <v>29</v>
      </c>
      <c r="E1933" s="62">
        <v>1000</v>
      </c>
      <c r="F1933" s="46">
        <v>1000</v>
      </c>
    </row>
    <row r="1934" spans="1:6" x14ac:dyDescent="0.25">
      <c r="A1934" s="31" t="s">
        <v>144</v>
      </c>
      <c r="B1934" s="45"/>
      <c r="C1934" s="45"/>
      <c r="D1934" s="45"/>
      <c r="E1934" s="45"/>
      <c r="F1934" s="47">
        <v>47540</v>
      </c>
    </row>
    <row r="1936" spans="1:6" x14ac:dyDescent="0.25">
      <c r="A1936" s="53" t="s">
        <v>148</v>
      </c>
      <c r="B1936" s="76"/>
      <c r="C1936" s="77" t="s">
        <v>0</v>
      </c>
      <c r="D1936" s="76" t="s">
        <v>2</v>
      </c>
      <c r="E1936" s="76" t="s">
        <v>149</v>
      </c>
      <c r="F1936" s="43" t="s">
        <v>131</v>
      </c>
    </row>
    <row r="1938" spans="1:6" x14ac:dyDescent="0.25">
      <c r="A1938" s="44" t="s">
        <v>262</v>
      </c>
      <c r="B1938" s="45"/>
      <c r="C1938" s="61" t="s">
        <v>116</v>
      </c>
      <c r="D1938" s="45" t="s">
        <v>151</v>
      </c>
      <c r="E1938" s="62" t="s">
        <v>116</v>
      </c>
      <c r="F1938" s="46" t="s">
        <v>116</v>
      </c>
    </row>
    <row r="1940" spans="1:6" x14ac:dyDescent="0.25">
      <c r="A1940" s="54" t="s">
        <v>263</v>
      </c>
      <c r="B1940" s="55"/>
      <c r="C1940" s="63">
        <v>1</v>
      </c>
      <c r="D1940" s="55" t="s">
        <v>151</v>
      </c>
      <c r="E1940" s="64">
        <v>183297</v>
      </c>
      <c r="F1940" s="56">
        <v>183297</v>
      </c>
    </row>
    <row r="1942" spans="1:6" x14ac:dyDescent="0.25">
      <c r="A1942" s="54" t="s">
        <v>225</v>
      </c>
      <c r="B1942" s="55"/>
      <c r="C1942" s="63">
        <v>1</v>
      </c>
      <c r="D1942" s="55" t="s">
        <v>151</v>
      </c>
      <c r="E1942" s="64">
        <v>56153</v>
      </c>
      <c r="F1942" s="56">
        <v>56153</v>
      </c>
    </row>
    <row r="1944" spans="1:6" x14ac:dyDescent="0.25">
      <c r="A1944" s="54" t="s">
        <v>154</v>
      </c>
      <c r="B1944" s="55"/>
      <c r="C1944" s="63">
        <v>3</v>
      </c>
      <c r="D1944" s="55" t="s">
        <v>151</v>
      </c>
      <c r="E1944" s="64">
        <v>37951</v>
      </c>
      <c r="F1944" s="56">
        <v>113853</v>
      </c>
    </row>
    <row r="1946" spans="1:6" x14ac:dyDescent="0.25">
      <c r="A1946" s="57"/>
      <c r="B1946" s="55"/>
      <c r="C1946" s="55"/>
      <c r="D1946" s="55"/>
      <c r="E1946" s="55" t="s">
        <v>155</v>
      </c>
      <c r="F1946" s="56">
        <v>353303</v>
      </c>
    </row>
    <row r="1947" spans="1:6" x14ac:dyDescent="0.25">
      <c r="A1947" s="30" t="s">
        <v>108</v>
      </c>
      <c r="B1947" s="84">
        <v>10.093870000000001</v>
      </c>
      <c r="C1947" s="45" t="s">
        <v>156</v>
      </c>
      <c r="D1947" s="45"/>
      <c r="E1947" s="45"/>
      <c r="F1947" s="46">
        <v>35002</v>
      </c>
    </row>
    <row r="1949" spans="1:6" x14ac:dyDescent="0.25">
      <c r="A1949" s="31" t="s">
        <v>157</v>
      </c>
      <c r="B1949" s="45"/>
      <c r="C1949" s="45"/>
      <c r="D1949" s="45"/>
      <c r="E1949" s="45"/>
      <c r="F1949" s="47">
        <v>35002</v>
      </c>
    </row>
    <row r="1951" spans="1:6" x14ac:dyDescent="0.25">
      <c r="A1951" s="58" t="s">
        <v>158</v>
      </c>
      <c r="B1951" s="76"/>
      <c r="C1951" s="83" t="s">
        <v>0</v>
      </c>
      <c r="D1951" s="77" t="s">
        <v>2</v>
      </c>
      <c r="E1951" s="76" t="s">
        <v>140</v>
      </c>
      <c r="F1951" s="43" t="s">
        <v>131</v>
      </c>
    </row>
    <row r="1953" spans="1:6" x14ac:dyDescent="0.25">
      <c r="A1953" s="44" t="s">
        <v>159</v>
      </c>
      <c r="B1953" s="45"/>
      <c r="C1953" s="61">
        <v>0.05</v>
      </c>
      <c r="D1953" s="45" t="s">
        <v>160</v>
      </c>
      <c r="E1953" s="62">
        <v>35002</v>
      </c>
      <c r="F1953" s="46">
        <v>1750</v>
      </c>
    </row>
    <row r="1955" spans="1:6" x14ac:dyDescent="0.25">
      <c r="A1955" s="31" t="s">
        <v>161</v>
      </c>
      <c r="B1955" s="45"/>
      <c r="C1955" s="45"/>
      <c r="D1955" s="45"/>
      <c r="E1955" s="45"/>
      <c r="F1955" s="47">
        <v>1750</v>
      </c>
    </row>
    <row r="1957" spans="1:6" x14ac:dyDescent="0.25">
      <c r="A1957" s="42" t="s">
        <v>129</v>
      </c>
      <c r="B1957" s="76"/>
      <c r="C1957" s="77" t="s">
        <v>0</v>
      </c>
      <c r="D1957" s="76" t="s">
        <v>2</v>
      </c>
      <c r="E1957" s="76" t="s">
        <v>130</v>
      </c>
      <c r="F1957" s="43" t="s">
        <v>131</v>
      </c>
    </row>
    <row r="1959" spans="1:6" x14ac:dyDescent="0.25">
      <c r="A1959" s="44" t="s">
        <v>264</v>
      </c>
      <c r="B1959" s="45"/>
      <c r="C1959" s="61" t="s">
        <v>116</v>
      </c>
      <c r="D1959" s="45" t="s">
        <v>25</v>
      </c>
      <c r="E1959" s="62" t="s">
        <v>116</v>
      </c>
      <c r="F1959" s="46" t="s">
        <v>116</v>
      </c>
    </row>
    <row r="1961" spans="1:6" x14ac:dyDescent="0.25">
      <c r="A1961" s="54" t="s">
        <v>265</v>
      </c>
      <c r="B1961" s="55"/>
      <c r="C1961" s="63">
        <v>5.1900000000000002E-3</v>
      </c>
      <c r="D1961" s="55" t="s">
        <v>113</v>
      </c>
      <c r="E1961" s="64">
        <v>181247</v>
      </c>
      <c r="F1961" s="56">
        <v>941</v>
      </c>
    </row>
    <row r="1962" spans="1:6" x14ac:dyDescent="0.25">
      <c r="A1962" s="54" t="s">
        <v>266</v>
      </c>
      <c r="B1962" s="55"/>
      <c r="C1962" s="63">
        <v>1</v>
      </c>
      <c r="D1962" s="55" t="s">
        <v>3</v>
      </c>
      <c r="E1962" s="64">
        <v>1588</v>
      </c>
      <c r="F1962" s="56">
        <v>1588</v>
      </c>
    </row>
    <row r="1963" spans="1:6" x14ac:dyDescent="0.25">
      <c r="A1963" s="54" t="s">
        <v>267</v>
      </c>
      <c r="B1963" s="55"/>
      <c r="C1963" s="63">
        <v>5.1799999999999997E-3</v>
      </c>
      <c r="D1963" s="55" t="s">
        <v>167</v>
      </c>
      <c r="E1963" s="64">
        <v>67000</v>
      </c>
      <c r="F1963" s="56">
        <v>347</v>
      </c>
    </row>
    <row r="1964" spans="1:6" x14ac:dyDescent="0.25">
      <c r="A1964" s="54" t="s">
        <v>268</v>
      </c>
      <c r="B1964" s="55"/>
      <c r="C1964" s="63">
        <v>4.0000000000000003E-5</v>
      </c>
      <c r="D1964" s="55" t="s">
        <v>110</v>
      </c>
      <c r="E1964" s="64">
        <v>350000</v>
      </c>
      <c r="F1964" s="56">
        <v>14</v>
      </c>
    </row>
    <row r="1965" spans="1:6" x14ac:dyDescent="0.25">
      <c r="A1965" s="54" t="s">
        <v>269</v>
      </c>
      <c r="B1965" s="55"/>
      <c r="C1965" s="63">
        <v>4.0000000000000003E-5</v>
      </c>
      <c r="D1965" s="55" t="s">
        <v>110</v>
      </c>
      <c r="E1965" s="64">
        <v>350000</v>
      </c>
      <c r="F1965" s="56">
        <v>14</v>
      </c>
    </row>
    <row r="1966" spans="1:6" x14ac:dyDescent="0.25">
      <c r="A1966" s="54" t="s">
        <v>270</v>
      </c>
      <c r="B1966" s="55"/>
      <c r="C1966" s="63">
        <v>6.9999999999999994E-5</v>
      </c>
      <c r="D1966" s="55" t="s">
        <v>249</v>
      </c>
      <c r="E1966" s="64">
        <v>100000</v>
      </c>
      <c r="F1966" s="56">
        <v>7</v>
      </c>
    </row>
    <row r="1967" spans="1:6" x14ac:dyDescent="0.25">
      <c r="A1967" s="54" t="s">
        <v>271</v>
      </c>
      <c r="B1967" s="55"/>
      <c r="C1967" s="63">
        <v>1.04E-2</v>
      </c>
      <c r="D1967" s="55" t="s">
        <v>110</v>
      </c>
      <c r="E1967" s="64">
        <v>20000</v>
      </c>
      <c r="F1967" s="56">
        <v>208</v>
      </c>
    </row>
    <row r="1968" spans="1:6" x14ac:dyDescent="0.25">
      <c r="A1968" s="54" t="s">
        <v>272</v>
      </c>
    </row>
    <row r="1969" spans="1:6" x14ac:dyDescent="0.25">
      <c r="A1969" s="57"/>
      <c r="B1969" s="55"/>
      <c r="C1969" s="55"/>
      <c r="D1969" s="55"/>
      <c r="E1969" s="55" t="s">
        <v>155</v>
      </c>
      <c r="F1969" s="56">
        <v>3119</v>
      </c>
    </row>
    <row r="1970" spans="1:6" x14ac:dyDescent="0.25">
      <c r="A1970" s="30" t="s">
        <v>108</v>
      </c>
      <c r="B1970" s="84">
        <v>0.5</v>
      </c>
      <c r="C1970" s="45" t="s">
        <v>189</v>
      </c>
      <c r="D1970" s="45"/>
      <c r="E1970" s="45"/>
      <c r="F1970" s="46">
        <v>6238</v>
      </c>
    </row>
    <row r="1972" spans="1:6" x14ac:dyDescent="0.25">
      <c r="A1972" s="31" t="s">
        <v>133</v>
      </c>
      <c r="B1972" s="45"/>
      <c r="C1972" s="45"/>
      <c r="D1972" s="45"/>
      <c r="E1972" s="45"/>
      <c r="F1972" s="47">
        <v>6238</v>
      </c>
    </row>
    <row r="1974" spans="1:6" x14ac:dyDescent="0.25">
      <c r="A1974" s="53" t="s">
        <v>194</v>
      </c>
      <c r="B1974" s="76"/>
      <c r="C1974" s="83" t="s">
        <v>0</v>
      </c>
      <c r="D1974" s="77" t="s">
        <v>2</v>
      </c>
      <c r="E1974" s="76" t="s">
        <v>140</v>
      </c>
      <c r="F1974" s="43" t="s">
        <v>131</v>
      </c>
    </row>
    <row r="1976" spans="1:6" x14ac:dyDescent="0.25">
      <c r="A1976" s="44" t="s">
        <v>274</v>
      </c>
      <c r="B1976" s="45"/>
      <c r="C1976" s="61">
        <v>1</v>
      </c>
      <c r="D1976" s="45" t="s">
        <v>25</v>
      </c>
      <c r="E1976" s="62">
        <v>1000</v>
      </c>
      <c r="F1976" s="46">
        <v>1000</v>
      </c>
    </row>
    <row r="1978" spans="1:6" x14ac:dyDescent="0.25">
      <c r="A1978" s="59" t="s">
        <v>176</v>
      </c>
      <c r="B1978" s="85"/>
      <c r="C1978" s="76"/>
      <c r="D1978" s="83" t="s">
        <v>177</v>
      </c>
      <c r="E1978" s="85"/>
      <c r="F1978" s="60"/>
    </row>
    <row r="1979" spans="1:6" x14ac:dyDescent="0.25">
      <c r="A1979" s="19"/>
      <c r="B1979" s="65"/>
      <c r="C1979" s="65"/>
      <c r="D1979" s="66"/>
      <c r="E1979" s="65"/>
      <c r="F1979" s="20"/>
    </row>
    <row r="1980" spans="1:6" x14ac:dyDescent="0.25">
      <c r="A1980" s="22" t="s">
        <v>116</v>
      </c>
      <c r="B1980" s="67"/>
      <c r="C1980" s="65"/>
      <c r="D1980" s="67" t="s">
        <v>117</v>
      </c>
      <c r="E1980" s="68" t="s">
        <v>116</v>
      </c>
      <c r="F1980" s="24"/>
    </row>
    <row r="1981" spans="1:6" x14ac:dyDescent="0.25">
      <c r="A1981" s="25" t="s">
        <v>116</v>
      </c>
      <c r="B1981" s="65"/>
      <c r="C1981" s="65"/>
      <c r="D1981" s="67" t="s">
        <v>118</v>
      </c>
      <c r="E1981" s="69" t="s">
        <v>116</v>
      </c>
      <c r="F1981" s="24"/>
    </row>
    <row r="1982" spans="1:6" x14ac:dyDescent="0.25">
      <c r="A1982" s="23" t="s">
        <v>116</v>
      </c>
      <c r="B1982" s="65"/>
      <c r="C1982" s="65"/>
      <c r="D1982" s="67" t="s">
        <v>119</v>
      </c>
      <c r="E1982" s="67" t="s">
        <v>116</v>
      </c>
      <c r="F1982" s="24"/>
    </row>
    <row r="1983" spans="1:6" x14ac:dyDescent="0.25">
      <c r="A1983" s="23" t="s">
        <v>116</v>
      </c>
      <c r="B1983" s="67"/>
      <c r="C1983" s="65"/>
      <c r="D1983" s="67" t="s">
        <v>120</v>
      </c>
      <c r="E1983" s="69">
        <v>20</v>
      </c>
      <c r="F1983" s="24"/>
    </row>
    <row r="1984" spans="1:6" x14ac:dyDescent="0.25">
      <c r="A1984" s="23" t="s">
        <v>116</v>
      </c>
      <c r="B1984" s="67"/>
      <c r="C1984" s="65"/>
      <c r="D1984" s="70"/>
      <c r="E1984" s="66"/>
      <c r="F1984" s="24"/>
    </row>
    <row r="1985" spans="1:6" x14ac:dyDescent="0.25">
      <c r="A1985" s="25"/>
      <c r="B1985" s="65"/>
      <c r="C1985" s="65"/>
      <c r="D1985" s="71"/>
      <c r="E1985" s="65"/>
      <c r="F1985" s="26"/>
    </row>
    <row r="1986" spans="1:6" x14ac:dyDescent="0.25">
      <c r="A1986" s="27"/>
      <c r="B1986" s="70"/>
      <c r="C1986" s="70"/>
      <c r="D1986" s="65"/>
      <c r="E1986" s="65"/>
      <c r="F1986" s="26"/>
    </row>
    <row r="1987" spans="1:6" x14ac:dyDescent="0.25">
      <c r="A1987" s="28" t="s">
        <v>121</v>
      </c>
      <c r="B1987" s="65"/>
      <c r="C1987" s="65"/>
      <c r="D1987" s="65"/>
      <c r="E1987" s="65"/>
      <c r="F1987" s="24"/>
    </row>
    <row r="1988" spans="1:6" x14ac:dyDescent="0.25">
      <c r="A1988" s="29" t="s">
        <v>116</v>
      </c>
      <c r="B1988" s="67"/>
      <c r="C1988" s="67"/>
      <c r="D1988" s="65"/>
      <c r="E1988" s="65"/>
      <c r="F1988" s="24"/>
    </row>
    <row r="1989" spans="1:6" x14ac:dyDescent="0.25">
      <c r="A1989" s="29" t="s">
        <v>116</v>
      </c>
      <c r="B1989" s="67"/>
      <c r="C1989" s="67"/>
      <c r="D1989" s="65"/>
      <c r="E1989" s="65"/>
      <c r="F1989" s="24"/>
    </row>
    <row r="1990" spans="1:6" x14ac:dyDescent="0.25">
      <c r="A1990" s="30" t="s">
        <v>116</v>
      </c>
      <c r="B1990" s="45"/>
      <c r="C1990" s="45"/>
      <c r="F1990" s="32"/>
    </row>
    <row r="1991" spans="1:6" x14ac:dyDescent="0.25">
      <c r="A1991" s="38" t="s">
        <v>126</v>
      </c>
      <c r="B1991" s="73"/>
      <c r="C1991" s="73"/>
      <c r="D1991" s="73"/>
      <c r="E1991" s="73"/>
      <c r="F1991" s="39"/>
    </row>
    <row r="1993" spans="1:6" x14ac:dyDescent="0.25">
      <c r="A1993" s="44" t="s">
        <v>275</v>
      </c>
    </row>
    <row r="1995" spans="1:6" x14ac:dyDescent="0.25">
      <c r="A1995" s="44" t="s">
        <v>301</v>
      </c>
      <c r="B1995" s="45"/>
      <c r="C1995" s="61">
        <v>1</v>
      </c>
      <c r="D1995" s="45" t="s">
        <v>29</v>
      </c>
      <c r="E1995" s="62">
        <v>7500</v>
      </c>
      <c r="F1995" s="46">
        <v>7500</v>
      </c>
    </row>
    <row r="1996" spans="1:6" x14ac:dyDescent="0.25">
      <c r="A1996" s="31" t="s">
        <v>198</v>
      </c>
      <c r="B1996" s="45"/>
      <c r="C1996" s="45"/>
      <c r="D1996" s="45"/>
      <c r="E1996" s="45"/>
      <c r="F1996" s="47">
        <v>8500</v>
      </c>
    </row>
    <row r="1998" spans="1:6" x14ac:dyDescent="0.25">
      <c r="A1998" s="48"/>
      <c r="B1998" s="45" t="s">
        <v>134</v>
      </c>
      <c r="C1998" s="45"/>
      <c r="D1998" s="78"/>
      <c r="E1998" s="79" t="s">
        <v>116</v>
      </c>
      <c r="F1998" s="49">
        <v>99030</v>
      </c>
    </row>
    <row r="2000" spans="1:6" x14ac:dyDescent="0.25">
      <c r="A2000" s="30"/>
      <c r="B2000" s="45"/>
      <c r="C2000" s="45"/>
      <c r="D2000" s="80" t="s">
        <v>135</v>
      </c>
      <c r="E2000" s="81"/>
      <c r="F2000" s="50">
        <v>99030</v>
      </c>
    </row>
    <row r="2001" spans="1:6" x14ac:dyDescent="0.25">
      <c r="A2001" s="51" t="s">
        <v>354</v>
      </c>
      <c r="B2001" s="45"/>
      <c r="C2001" s="45"/>
      <c r="D2001" s="82"/>
      <c r="E2001" s="45"/>
      <c r="F2001" s="51"/>
    </row>
    <row r="2002" spans="1:6" x14ac:dyDescent="0.25">
      <c r="A2002" s="30"/>
      <c r="B2002" s="45"/>
      <c r="C2002" s="45"/>
      <c r="D2002" s="45"/>
      <c r="E2002" s="45"/>
      <c r="F2002" s="52"/>
    </row>
    <row r="2004" spans="1:6" x14ac:dyDescent="0.25">
      <c r="A2004" s="40" t="s">
        <v>355</v>
      </c>
      <c r="B2004" s="74" t="s">
        <v>356</v>
      </c>
      <c r="C2004" s="75"/>
      <c r="D2004" s="75"/>
      <c r="E2004" s="75"/>
      <c r="F2004" s="41"/>
    </row>
    <row r="2005" spans="1:6" x14ac:dyDescent="0.25">
      <c r="A2005" s="53" t="s">
        <v>139</v>
      </c>
      <c r="B2005" s="76"/>
      <c r="C2005" s="83" t="s">
        <v>0</v>
      </c>
      <c r="D2005" s="77" t="s">
        <v>2</v>
      </c>
      <c r="E2005" s="76" t="s">
        <v>140</v>
      </c>
      <c r="F2005" s="43" t="s">
        <v>131</v>
      </c>
    </row>
    <row r="2007" spans="1:6" x14ac:dyDescent="0.25">
      <c r="A2007" s="44" t="s">
        <v>357</v>
      </c>
      <c r="B2007" s="45"/>
      <c r="C2007" s="61">
        <v>1</v>
      </c>
      <c r="D2007" s="45" t="s">
        <v>29</v>
      </c>
      <c r="E2007" s="62">
        <v>27602</v>
      </c>
      <c r="F2007" s="46">
        <v>27602</v>
      </c>
    </row>
    <row r="2008" spans="1:6" x14ac:dyDescent="0.25">
      <c r="A2008" s="44" t="s">
        <v>358</v>
      </c>
      <c r="B2008" s="45"/>
      <c r="C2008" s="61">
        <v>1</v>
      </c>
      <c r="D2008" s="45" t="s">
        <v>29</v>
      </c>
      <c r="E2008" s="62">
        <v>29725</v>
      </c>
      <c r="F2008" s="46">
        <v>29725</v>
      </c>
    </row>
    <row r="2009" spans="1:6" x14ac:dyDescent="0.25">
      <c r="A2009" s="44" t="s">
        <v>359</v>
      </c>
      <c r="B2009" s="45"/>
      <c r="C2009" s="61">
        <v>1</v>
      </c>
      <c r="D2009" s="45" t="s">
        <v>29</v>
      </c>
      <c r="E2009" s="62">
        <v>3920</v>
      </c>
      <c r="F2009" s="46">
        <v>3920</v>
      </c>
    </row>
    <row r="2010" spans="1:6" x14ac:dyDescent="0.25">
      <c r="A2010" s="44" t="s">
        <v>360</v>
      </c>
      <c r="B2010" s="45"/>
      <c r="C2010" s="61">
        <v>3</v>
      </c>
      <c r="D2010" s="45" t="s">
        <v>29</v>
      </c>
      <c r="E2010" s="62">
        <v>17013</v>
      </c>
      <c r="F2010" s="46">
        <v>51039</v>
      </c>
    </row>
    <row r="2011" spans="1:6" x14ac:dyDescent="0.25">
      <c r="A2011" s="44" t="s">
        <v>261</v>
      </c>
      <c r="B2011" s="45"/>
      <c r="C2011" s="61">
        <v>1</v>
      </c>
      <c r="D2011" s="45" t="s">
        <v>29</v>
      </c>
      <c r="E2011" s="62">
        <v>1000</v>
      </c>
      <c r="F2011" s="46">
        <v>1000</v>
      </c>
    </row>
    <row r="2012" spans="1:6" x14ac:dyDescent="0.25">
      <c r="A2012" s="31" t="s">
        <v>144</v>
      </c>
      <c r="B2012" s="45"/>
      <c r="C2012" s="45"/>
      <c r="D2012" s="45"/>
      <c r="E2012" s="45"/>
      <c r="F2012" s="47">
        <v>113286</v>
      </c>
    </row>
    <row r="2014" spans="1:6" x14ac:dyDescent="0.25">
      <c r="A2014" s="53" t="s">
        <v>148</v>
      </c>
      <c r="B2014" s="76"/>
      <c r="C2014" s="77" t="s">
        <v>0</v>
      </c>
      <c r="D2014" s="76" t="s">
        <v>2</v>
      </c>
      <c r="E2014" s="76" t="s">
        <v>149</v>
      </c>
      <c r="F2014" s="43" t="s">
        <v>131</v>
      </c>
    </row>
    <row r="2016" spans="1:6" x14ac:dyDescent="0.25">
      <c r="A2016" s="44" t="s">
        <v>262</v>
      </c>
      <c r="B2016" s="45"/>
      <c r="C2016" s="61" t="s">
        <v>116</v>
      </c>
      <c r="D2016" s="45" t="s">
        <v>151</v>
      </c>
      <c r="E2016" s="62" t="s">
        <v>116</v>
      </c>
      <c r="F2016" s="46" t="s">
        <v>116</v>
      </c>
    </row>
    <row r="2018" spans="1:6" x14ac:dyDescent="0.25">
      <c r="A2018" s="54" t="s">
        <v>263</v>
      </c>
      <c r="B2018" s="55"/>
      <c r="C2018" s="63">
        <v>1</v>
      </c>
      <c r="D2018" s="55" t="s">
        <v>151</v>
      </c>
      <c r="E2018" s="64">
        <v>183297</v>
      </c>
      <c r="F2018" s="56">
        <v>183297</v>
      </c>
    </row>
    <row r="2020" spans="1:6" x14ac:dyDescent="0.25">
      <c r="A2020" s="54" t="s">
        <v>225</v>
      </c>
      <c r="B2020" s="55"/>
      <c r="C2020" s="63">
        <v>1</v>
      </c>
      <c r="D2020" s="55" t="s">
        <v>151</v>
      </c>
      <c r="E2020" s="64">
        <v>56153</v>
      </c>
      <c r="F2020" s="56">
        <v>56153</v>
      </c>
    </row>
    <row r="2022" spans="1:6" x14ac:dyDescent="0.25">
      <c r="A2022" s="54" t="s">
        <v>154</v>
      </c>
      <c r="B2022" s="55"/>
      <c r="C2022" s="63">
        <v>3</v>
      </c>
      <c r="D2022" s="55" t="s">
        <v>151</v>
      </c>
      <c r="E2022" s="64">
        <v>37951</v>
      </c>
      <c r="F2022" s="56">
        <v>113853</v>
      </c>
    </row>
    <row r="2024" spans="1:6" x14ac:dyDescent="0.25">
      <c r="A2024" s="57"/>
      <c r="B2024" s="55"/>
      <c r="C2024" s="55"/>
      <c r="D2024" s="55"/>
      <c r="E2024" s="55" t="s">
        <v>155</v>
      </c>
      <c r="F2024" s="56">
        <v>353303</v>
      </c>
    </row>
    <row r="2025" spans="1:6" x14ac:dyDescent="0.25">
      <c r="A2025" s="30" t="s">
        <v>108</v>
      </c>
      <c r="B2025" s="84">
        <v>20.429010000000002</v>
      </c>
      <c r="C2025" s="45" t="s">
        <v>156</v>
      </c>
      <c r="D2025" s="45"/>
      <c r="E2025" s="45"/>
      <c r="F2025" s="46">
        <v>17294</v>
      </c>
    </row>
    <row r="2027" spans="1:6" x14ac:dyDescent="0.25">
      <c r="A2027" s="31" t="s">
        <v>157</v>
      </c>
      <c r="B2027" s="45"/>
      <c r="C2027" s="45"/>
      <c r="D2027" s="45"/>
      <c r="E2027" s="45"/>
      <c r="F2027" s="47">
        <v>17294</v>
      </c>
    </row>
    <row r="2029" spans="1:6" x14ac:dyDescent="0.25">
      <c r="A2029" s="58" t="s">
        <v>158</v>
      </c>
      <c r="B2029" s="76"/>
      <c r="C2029" s="83" t="s">
        <v>0</v>
      </c>
      <c r="D2029" s="77" t="s">
        <v>2</v>
      </c>
      <c r="E2029" s="76" t="s">
        <v>140</v>
      </c>
      <c r="F2029" s="43" t="s">
        <v>131</v>
      </c>
    </row>
    <row r="2031" spans="1:6" x14ac:dyDescent="0.25">
      <c r="A2031" s="44" t="s">
        <v>159</v>
      </c>
      <c r="B2031" s="45"/>
      <c r="C2031" s="61">
        <v>0.05</v>
      </c>
      <c r="D2031" s="45" t="s">
        <v>160</v>
      </c>
      <c r="E2031" s="62">
        <v>17294</v>
      </c>
      <c r="F2031" s="46">
        <v>865</v>
      </c>
    </row>
    <row r="2033" spans="1:6" x14ac:dyDescent="0.25">
      <c r="A2033" s="31" t="s">
        <v>161</v>
      </c>
      <c r="B2033" s="45"/>
      <c r="C2033" s="45"/>
      <c r="D2033" s="45"/>
      <c r="E2033" s="45"/>
      <c r="F2033" s="47">
        <v>865</v>
      </c>
    </row>
    <row r="2035" spans="1:6" x14ac:dyDescent="0.25">
      <c r="A2035" s="42" t="s">
        <v>129</v>
      </c>
      <c r="B2035" s="76"/>
      <c r="C2035" s="77" t="s">
        <v>0</v>
      </c>
      <c r="D2035" s="76" t="s">
        <v>2</v>
      </c>
      <c r="E2035" s="76" t="s">
        <v>130</v>
      </c>
      <c r="F2035" s="43" t="s">
        <v>131</v>
      </c>
    </row>
    <row r="2037" spans="1:6" x14ac:dyDescent="0.25">
      <c r="A2037" s="44" t="s">
        <v>264</v>
      </c>
      <c r="B2037" s="45"/>
      <c r="C2037" s="61" t="s">
        <v>116</v>
      </c>
      <c r="D2037" s="45" t="s">
        <v>25</v>
      </c>
      <c r="E2037" s="62" t="s">
        <v>116</v>
      </c>
      <c r="F2037" s="46" t="s">
        <v>116</v>
      </c>
    </row>
    <row r="2039" spans="1:6" x14ac:dyDescent="0.25">
      <c r="A2039" s="54" t="s">
        <v>265</v>
      </c>
      <c r="B2039" s="55"/>
      <c r="C2039" s="63">
        <v>5.1900000000000002E-3</v>
      </c>
      <c r="D2039" s="55" t="s">
        <v>113</v>
      </c>
      <c r="E2039" s="64">
        <v>181247</v>
      </c>
      <c r="F2039" s="56">
        <v>941</v>
      </c>
    </row>
    <row r="2040" spans="1:6" x14ac:dyDescent="0.25">
      <c r="A2040" s="54" t="s">
        <v>266</v>
      </c>
      <c r="B2040" s="55"/>
      <c r="C2040" s="63">
        <v>1</v>
      </c>
      <c r="D2040" s="55" t="s">
        <v>3</v>
      </c>
      <c r="E2040" s="64">
        <v>1588</v>
      </c>
      <c r="F2040" s="56">
        <v>1588</v>
      </c>
    </row>
    <row r="2041" spans="1:6" x14ac:dyDescent="0.25">
      <c r="A2041" s="54" t="s">
        <v>267</v>
      </c>
      <c r="B2041" s="55"/>
      <c r="C2041" s="63">
        <v>5.1799999999999997E-3</v>
      </c>
      <c r="D2041" s="55" t="s">
        <v>167</v>
      </c>
      <c r="E2041" s="64">
        <v>67000</v>
      </c>
      <c r="F2041" s="56">
        <v>347</v>
      </c>
    </row>
    <row r="2042" spans="1:6" x14ac:dyDescent="0.25">
      <c r="A2042" s="54" t="s">
        <v>268</v>
      </c>
      <c r="B2042" s="55"/>
      <c r="C2042" s="63">
        <v>4.0000000000000003E-5</v>
      </c>
      <c r="D2042" s="55" t="s">
        <v>110</v>
      </c>
      <c r="E2042" s="64">
        <v>350000</v>
      </c>
      <c r="F2042" s="56">
        <v>14</v>
      </c>
    </row>
    <row r="2043" spans="1:6" x14ac:dyDescent="0.25">
      <c r="A2043" s="54" t="s">
        <v>269</v>
      </c>
      <c r="B2043" s="55"/>
      <c r="C2043" s="63">
        <v>4.0000000000000003E-5</v>
      </c>
      <c r="D2043" s="55" t="s">
        <v>110</v>
      </c>
      <c r="E2043" s="64">
        <v>350000</v>
      </c>
      <c r="F2043" s="56">
        <v>14</v>
      </c>
    </row>
    <row r="2044" spans="1:6" x14ac:dyDescent="0.25">
      <c r="A2044" s="54" t="s">
        <v>270</v>
      </c>
      <c r="B2044" s="55"/>
      <c r="C2044" s="63">
        <v>6.9999999999999994E-5</v>
      </c>
      <c r="D2044" s="55" t="s">
        <v>249</v>
      </c>
      <c r="E2044" s="64">
        <v>100000</v>
      </c>
      <c r="F2044" s="56">
        <v>7</v>
      </c>
    </row>
    <row r="2045" spans="1:6" x14ac:dyDescent="0.25">
      <c r="A2045" s="54" t="s">
        <v>271</v>
      </c>
      <c r="B2045" s="55"/>
      <c r="C2045" s="63">
        <v>1.04E-2</v>
      </c>
      <c r="D2045" s="55" t="s">
        <v>110</v>
      </c>
      <c r="E2045" s="64">
        <v>20000</v>
      </c>
      <c r="F2045" s="56">
        <v>208</v>
      </c>
    </row>
    <row r="2046" spans="1:6" x14ac:dyDescent="0.25">
      <c r="A2046" s="54" t="s">
        <v>272</v>
      </c>
    </row>
    <row r="2047" spans="1:6" x14ac:dyDescent="0.25">
      <c r="A2047" s="57"/>
      <c r="B2047" s="55"/>
      <c r="C2047" s="55"/>
      <c r="D2047" s="55"/>
      <c r="E2047" s="55" t="s">
        <v>155</v>
      </c>
      <c r="F2047" s="56">
        <v>3119</v>
      </c>
    </row>
    <row r="2048" spans="1:6" x14ac:dyDescent="0.25">
      <c r="A2048" s="30" t="s">
        <v>108</v>
      </c>
      <c r="B2048" s="84">
        <v>0.5</v>
      </c>
      <c r="C2048" s="45" t="s">
        <v>189</v>
      </c>
      <c r="D2048" s="45"/>
      <c r="E2048" s="45"/>
      <c r="F2048" s="46">
        <v>6238</v>
      </c>
    </row>
    <row r="2050" spans="1:6" x14ac:dyDescent="0.25">
      <c r="A2050" s="44" t="s">
        <v>264</v>
      </c>
      <c r="B2050" s="45"/>
      <c r="C2050" s="61" t="s">
        <v>116</v>
      </c>
      <c r="D2050" s="45" t="s">
        <v>25</v>
      </c>
      <c r="E2050" s="62" t="s">
        <v>116</v>
      </c>
      <c r="F2050" s="46" t="s">
        <v>116</v>
      </c>
    </row>
    <row r="2052" spans="1:6" x14ac:dyDescent="0.25">
      <c r="A2052" s="54" t="s">
        <v>265</v>
      </c>
      <c r="B2052" s="55"/>
      <c r="C2052" s="63">
        <v>5.1900000000000002E-3</v>
      </c>
      <c r="D2052" s="55" t="s">
        <v>113</v>
      </c>
      <c r="E2052" s="64">
        <v>181247</v>
      </c>
      <c r="F2052" s="56">
        <v>941</v>
      </c>
    </row>
    <row r="2053" spans="1:6" x14ac:dyDescent="0.25">
      <c r="A2053" s="54" t="s">
        <v>266</v>
      </c>
      <c r="B2053" s="55"/>
      <c r="C2053" s="63">
        <v>1</v>
      </c>
      <c r="D2053" s="55" t="s">
        <v>3</v>
      </c>
      <c r="E2053" s="64">
        <v>1588</v>
      </c>
      <c r="F2053" s="56">
        <v>1588</v>
      </c>
    </row>
    <row r="2054" spans="1:6" x14ac:dyDescent="0.25">
      <c r="A2054" s="54" t="s">
        <v>267</v>
      </c>
      <c r="B2054" s="55"/>
      <c r="C2054" s="63">
        <v>5.1799999999999997E-3</v>
      </c>
      <c r="D2054" s="55" t="s">
        <v>167</v>
      </c>
      <c r="E2054" s="64">
        <v>67000</v>
      </c>
      <c r="F2054" s="56">
        <v>347</v>
      </c>
    </row>
    <row r="2055" spans="1:6" x14ac:dyDescent="0.25">
      <c r="A2055" s="54" t="s">
        <v>268</v>
      </c>
      <c r="B2055" s="55"/>
      <c r="C2055" s="63">
        <v>4.0000000000000003E-5</v>
      </c>
      <c r="D2055" s="55" t="s">
        <v>110</v>
      </c>
      <c r="E2055" s="64">
        <v>350000</v>
      </c>
      <c r="F2055" s="56">
        <v>14</v>
      </c>
    </row>
    <row r="2056" spans="1:6" x14ac:dyDescent="0.25">
      <c r="A2056" s="54" t="s">
        <v>269</v>
      </c>
      <c r="B2056" s="55"/>
      <c r="C2056" s="63">
        <v>4.0000000000000003E-5</v>
      </c>
      <c r="D2056" s="55" t="s">
        <v>110</v>
      </c>
      <c r="E2056" s="64">
        <v>350000</v>
      </c>
      <c r="F2056" s="56">
        <v>14</v>
      </c>
    </row>
    <row r="2057" spans="1:6" x14ac:dyDescent="0.25">
      <c r="A2057" s="54" t="s">
        <v>270</v>
      </c>
      <c r="B2057" s="55"/>
      <c r="C2057" s="63">
        <v>6.9999999999999994E-5</v>
      </c>
      <c r="D2057" s="55" t="s">
        <v>249</v>
      </c>
      <c r="E2057" s="64">
        <v>100000</v>
      </c>
      <c r="F2057" s="56">
        <v>7</v>
      </c>
    </row>
    <row r="2058" spans="1:6" x14ac:dyDescent="0.25">
      <c r="A2058" s="54" t="s">
        <v>271</v>
      </c>
      <c r="B2058" s="55"/>
      <c r="C2058" s="63">
        <v>1.04E-2</v>
      </c>
      <c r="D2058" s="55" t="s">
        <v>110</v>
      </c>
      <c r="E2058" s="64">
        <v>20000</v>
      </c>
      <c r="F2058" s="56">
        <v>208</v>
      </c>
    </row>
    <row r="2059" spans="1:6" x14ac:dyDescent="0.25">
      <c r="A2059" s="54" t="s">
        <v>272</v>
      </c>
    </row>
    <row r="2060" spans="1:6" x14ac:dyDescent="0.25">
      <c r="A2060" s="57"/>
      <c r="B2060" s="55"/>
      <c r="C2060" s="55"/>
      <c r="D2060" s="55"/>
      <c r="E2060" s="55" t="s">
        <v>155</v>
      </c>
      <c r="F2060" s="56">
        <v>3119</v>
      </c>
    </row>
    <row r="2061" spans="1:6" x14ac:dyDescent="0.25">
      <c r="A2061" s="30" t="s">
        <v>108</v>
      </c>
      <c r="B2061" s="84">
        <v>33333.333330000001</v>
      </c>
      <c r="C2061" s="45" t="s">
        <v>189</v>
      </c>
      <c r="D2061" s="45"/>
      <c r="E2061" s="45"/>
      <c r="F2061" s="46">
        <v>0</v>
      </c>
    </row>
    <row r="2063" spans="1:6" x14ac:dyDescent="0.25">
      <c r="A2063" s="44" t="s">
        <v>264</v>
      </c>
      <c r="B2063" s="45"/>
      <c r="C2063" s="61" t="s">
        <v>116</v>
      </c>
      <c r="D2063" s="45" t="s">
        <v>25</v>
      </c>
      <c r="E2063" s="62" t="s">
        <v>116</v>
      </c>
      <c r="F2063" s="46" t="s">
        <v>116</v>
      </c>
    </row>
    <row r="2065" spans="1:6" x14ac:dyDescent="0.25">
      <c r="A2065" s="54" t="s">
        <v>265</v>
      </c>
      <c r="B2065" s="55"/>
      <c r="C2065" s="63">
        <v>5.1900000000000002E-3</v>
      </c>
      <c r="D2065" s="55" t="s">
        <v>113</v>
      </c>
      <c r="E2065" s="64">
        <v>181247</v>
      </c>
      <c r="F2065" s="56">
        <v>941</v>
      </c>
    </row>
    <row r="2066" spans="1:6" x14ac:dyDescent="0.25">
      <c r="A2066" s="54" t="s">
        <v>266</v>
      </c>
      <c r="B2066" s="55"/>
      <c r="C2066" s="63">
        <v>1</v>
      </c>
      <c r="D2066" s="55" t="s">
        <v>3</v>
      </c>
      <c r="E2066" s="64">
        <v>1588</v>
      </c>
      <c r="F2066" s="56">
        <v>1588</v>
      </c>
    </row>
    <row r="2067" spans="1:6" x14ac:dyDescent="0.25">
      <c r="A2067" s="54" t="s">
        <v>267</v>
      </c>
      <c r="B2067" s="55"/>
      <c r="C2067" s="63">
        <v>5.1799999999999997E-3</v>
      </c>
      <c r="D2067" s="55" t="s">
        <v>167</v>
      </c>
      <c r="E2067" s="64">
        <v>67000</v>
      </c>
      <c r="F2067" s="56">
        <v>347</v>
      </c>
    </row>
    <row r="2068" spans="1:6" x14ac:dyDescent="0.25">
      <c r="A2068" s="54" t="s">
        <v>268</v>
      </c>
      <c r="B2068" s="55"/>
      <c r="C2068" s="63">
        <v>4.0000000000000003E-5</v>
      </c>
      <c r="D2068" s="55" t="s">
        <v>110</v>
      </c>
      <c r="E2068" s="64">
        <v>350000</v>
      </c>
      <c r="F2068" s="56">
        <v>14</v>
      </c>
    </row>
    <row r="2069" spans="1:6" x14ac:dyDescent="0.25">
      <c r="A2069" s="54" t="s">
        <v>269</v>
      </c>
      <c r="B2069" s="55"/>
      <c r="C2069" s="63">
        <v>4.0000000000000003E-5</v>
      </c>
      <c r="D2069" s="55" t="s">
        <v>110</v>
      </c>
      <c r="E2069" s="64">
        <v>350000</v>
      </c>
      <c r="F2069" s="56">
        <v>14</v>
      </c>
    </row>
    <row r="2070" spans="1:6" x14ac:dyDescent="0.25">
      <c r="A2070" s="54" t="s">
        <v>270</v>
      </c>
      <c r="B2070" s="55"/>
      <c r="C2070" s="63">
        <v>6.9999999999999994E-5</v>
      </c>
      <c r="D2070" s="55" t="s">
        <v>249</v>
      </c>
      <c r="E2070" s="64">
        <v>100000</v>
      </c>
      <c r="F2070" s="56">
        <v>7</v>
      </c>
    </row>
    <row r="2072" spans="1:6" x14ac:dyDescent="0.25">
      <c r="A2072" s="59" t="s">
        <v>176</v>
      </c>
      <c r="B2072" s="85"/>
      <c r="C2072" s="76"/>
      <c r="D2072" s="83" t="s">
        <v>177</v>
      </c>
      <c r="E2072" s="85"/>
      <c r="F2072" s="60"/>
    </row>
    <row r="2073" spans="1:6" x14ac:dyDescent="0.25">
      <c r="A2073" s="19"/>
      <c r="B2073" s="65"/>
      <c r="C2073" s="65"/>
      <c r="D2073" s="66"/>
      <c r="E2073" s="65"/>
      <c r="F2073" s="20"/>
    </row>
    <row r="2074" spans="1:6" x14ac:dyDescent="0.25">
      <c r="A2074" s="22" t="s">
        <v>116</v>
      </c>
      <c r="B2074" s="67"/>
      <c r="C2074" s="65"/>
      <c r="D2074" s="67" t="s">
        <v>117</v>
      </c>
      <c r="E2074" s="68" t="s">
        <v>116</v>
      </c>
      <c r="F2074" s="24"/>
    </row>
    <row r="2075" spans="1:6" x14ac:dyDescent="0.25">
      <c r="A2075" s="25" t="s">
        <v>116</v>
      </c>
      <c r="B2075" s="65"/>
      <c r="C2075" s="65"/>
      <c r="D2075" s="67" t="s">
        <v>118</v>
      </c>
      <c r="E2075" s="69" t="s">
        <v>116</v>
      </c>
      <c r="F2075" s="24"/>
    </row>
    <row r="2076" spans="1:6" x14ac:dyDescent="0.25">
      <c r="A2076" s="23" t="s">
        <v>116</v>
      </c>
      <c r="B2076" s="65"/>
      <c r="C2076" s="65"/>
      <c r="D2076" s="67" t="s">
        <v>119</v>
      </c>
      <c r="E2076" s="67" t="s">
        <v>116</v>
      </c>
      <c r="F2076" s="24"/>
    </row>
    <row r="2077" spans="1:6" x14ac:dyDescent="0.25">
      <c r="A2077" s="23" t="s">
        <v>116</v>
      </c>
      <c r="B2077" s="67"/>
      <c r="C2077" s="65"/>
      <c r="D2077" s="67" t="s">
        <v>120</v>
      </c>
      <c r="E2077" s="69">
        <v>21</v>
      </c>
      <c r="F2077" s="24"/>
    </row>
    <row r="2078" spans="1:6" x14ac:dyDescent="0.25">
      <c r="A2078" s="23" t="s">
        <v>116</v>
      </c>
      <c r="B2078" s="67"/>
      <c r="C2078" s="65"/>
      <c r="D2078" s="70"/>
      <c r="E2078" s="66"/>
      <c r="F2078" s="24"/>
    </row>
    <row r="2079" spans="1:6" x14ac:dyDescent="0.25">
      <c r="A2079" s="25"/>
      <c r="B2079" s="65"/>
      <c r="C2079" s="65"/>
      <c r="D2079" s="71"/>
      <c r="E2079" s="65"/>
      <c r="F2079" s="26"/>
    </row>
    <row r="2080" spans="1:6" x14ac:dyDescent="0.25">
      <c r="A2080" s="27"/>
      <c r="B2080" s="70"/>
      <c r="C2080" s="70"/>
      <c r="D2080" s="65"/>
      <c r="E2080" s="65"/>
      <c r="F2080" s="26"/>
    </row>
    <row r="2081" spans="1:6" x14ac:dyDescent="0.25">
      <c r="A2081" s="28" t="s">
        <v>121</v>
      </c>
      <c r="B2081" s="65"/>
      <c r="C2081" s="65"/>
      <c r="D2081" s="65"/>
      <c r="E2081" s="65"/>
      <c r="F2081" s="24"/>
    </row>
    <row r="2082" spans="1:6" x14ac:dyDescent="0.25">
      <c r="A2082" s="29" t="s">
        <v>116</v>
      </c>
      <c r="B2082" s="67"/>
      <c r="C2082" s="67"/>
      <c r="D2082" s="65"/>
      <c r="E2082" s="65"/>
      <c r="F2082" s="24"/>
    </row>
    <row r="2083" spans="1:6" x14ac:dyDescent="0.25">
      <c r="A2083" s="29" t="s">
        <v>116</v>
      </c>
      <c r="B2083" s="67"/>
      <c r="C2083" s="67"/>
      <c r="D2083" s="65"/>
      <c r="E2083" s="65"/>
      <c r="F2083" s="24"/>
    </row>
    <row r="2084" spans="1:6" x14ac:dyDescent="0.25">
      <c r="A2084" s="30" t="s">
        <v>116</v>
      </c>
      <c r="B2084" s="45"/>
      <c r="C2084" s="45"/>
      <c r="F2084" s="32"/>
    </row>
    <row r="2085" spans="1:6" x14ac:dyDescent="0.25">
      <c r="A2085" s="38" t="s">
        <v>126</v>
      </c>
      <c r="B2085" s="73"/>
      <c r="C2085" s="73"/>
      <c r="D2085" s="73"/>
      <c r="E2085" s="73"/>
      <c r="F2085" s="39"/>
    </row>
    <row r="2087" spans="1:6" x14ac:dyDescent="0.25">
      <c r="A2087" s="54" t="s">
        <v>271</v>
      </c>
      <c r="B2087" s="55"/>
      <c r="C2087" s="63">
        <v>1.04E-2</v>
      </c>
      <c r="D2087" s="55" t="s">
        <v>110</v>
      </c>
      <c r="E2087" s="64">
        <v>20000</v>
      </c>
      <c r="F2087" s="56">
        <v>208</v>
      </c>
    </row>
    <row r="2088" spans="1:6" x14ac:dyDescent="0.25">
      <c r="A2088" s="54" t="s">
        <v>272</v>
      </c>
    </row>
    <row r="2090" spans="1:6" x14ac:dyDescent="0.25">
      <c r="A2090" s="57"/>
      <c r="B2090" s="55"/>
      <c r="C2090" s="55"/>
      <c r="D2090" s="55"/>
      <c r="E2090" s="55" t="s">
        <v>155</v>
      </c>
      <c r="F2090" s="56">
        <v>3119</v>
      </c>
    </row>
    <row r="2091" spans="1:6" x14ac:dyDescent="0.25">
      <c r="A2091" s="30" t="s">
        <v>108</v>
      </c>
      <c r="B2091" s="84">
        <v>20000</v>
      </c>
      <c r="C2091" s="45" t="s">
        <v>189</v>
      </c>
      <c r="D2091" s="45"/>
      <c r="E2091" s="45"/>
      <c r="F2091" s="46">
        <v>0</v>
      </c>
    </row>
    <row r="2093" spans="1:6" x14ac:dyDescent="0.25">
      <c r="A2093" s="31" t="s">
        <v>133</v>
      </c>
      <c r="B2093" s="45"/>
      <c r="C2093" s="45"/>
      <c r="D2093" s="45"/>
      <c r="E2093" s="45"/>
      <c r="F2093" s="47">
        <v>6238</v>
      </c>
    </row>
    <row r="2095" spans="1:6" x14ac:dyDescent="0.25">
      <c r="A2095" s="53" t="s">
        <v>194</v>
      </c>
      <c r="B2095" s="76"/>
      <c r="C2095" s="83" t="s">
        <v>0</v>
      </c>
      <c r="D2095" s="77" t="s">
        <v>2</v>
      </c>
      <c r="E2095" s="76" t="s">
        <v>140</v>
      </c>
      <c r="F2095" s="43" t="s">
        <v>131</v>
      </c>
    </row>
    <row r="2097" spans="1:6" x14ac:dyDescent="0.25">
      <c r="A2097" s="44" t="s">
        <v>248</v>
      </c>
      <c r="B2097" s="45"/>
      <c r="C2097" s="61">
        <v>0.12</v>
      </c>
      <c r="D2097" s="45" t="s">
        <v>249</v>
      </c>
      <c r="E2097" s="62">
        <v>1200</v>
      </c>
      <c r="F2097" s="46">
        <v>144</v>
      </c>
    </row>
    <row r="2099" spans="1:6" x14ac:dyDescent="0.25">
      <c r="A2099" s="44" t="s">
        <v>301</v>
      </c>
      <c r="B2099" s="45"/>
      <c r="C2099" s="61">
        <v>1</v>
      </c>
      <c r="D2099" s="45" t="s">
        <v>29</v>
      </c>
      <c r="E2099" s="62">
        <v>7500</v>
      </c>
      <c r="F2099" s="46">
        <v>7500</v>
      </c>
    </row>
    <row r="2100" spans="1:6" x14ac:dyDescent="0.25">
      <c r="A2100" s="44" t="s">
        <v>274</v>
      </c>
      <c r="B2100" s="45"/>
      <c r="C2100" s="61">
        <v>1</v>
      </c>
      <c r="D2100" s="45" t="s">
        <v>25</v>
      </c>
      <c r="E2100" s="62">
        <v>1000</v>
      </c>
      <c r="F2100" s="46">
        <v>1000</v>
      </c>
    </row>
    <row r="2101" spans="1:6" x14ac:dyDescent="0.25">
      <c r="A2101" s="44" t="s">
        <v>275</v>
      </c>
    </row>
    <row r="2102" spans="1:6" x14ac:dyDescent="0.25">
      <c r="A2102" s="31" t="s">
        <v>198</v>
      </c>
      <c r="B2102" s="45"/>
      <c r="C2102" s="45"/>
      <c r="D2102" s="45"/>
      <c r="E2102" s="45"/>
      <c r="F2102" s="47">
        <v>8644</v>
      </c>
    </row>
    <row r="2104" spans="1:6" x14ac:dyDescent="0.25">
      <c r="A2104" s="48"/>
      <c r="B2104" s="45" t="s">
        <v>134</v>
      </c>
      <c r="C2104" s="45"/>
      <c r="D2104" s="78"/>
      <c r="E2104" s="79" t="s">
        <v>116</v>
      </c>
      <c r="F2104" s="49">
        <v>146327</v>
      </c>
    </row>
    <row r="2106" spans="1:6" x14ac:dyDescent="0.25">
      <c r="A2106" s="30"/>
      <c r="B2106" s="45"/>
      <c r="C2106" s="45"/>
      <c r="D2106" s="80" t="s">
        <v>135</v>
      </c>
      <c r="E2106" s="81"/>
      <c r="F2106" s="50">
        <v>146327</v>
      </c>
    </row>
    <row r="2107" spans="1:6" x14ac:dyDescent="0.25">
      <c r="A2107" s="51" t="s">
        <v>361</v>
      </c>
      <c r="B2107" s="45"/>
      <c r="C2107" s="45"/>
      <c r="D2107" s="82"/>
      <c r="E2107" s="45"/>
      <c r="F2107" s="51"/>
    </row>
    <row r="2108" spans="1:6" x14ac:dyDescent="0.25">
      <c r="A2108" s="30"/>
      <c r="B2108" s="45"/>
      <c r="C2108" s="45"/>
      <c r="D2108" s="45"/>
      <c r="E2108" s="45"/>
      <c r="F2108" s="52"/>
    </row>
    <row r="2110" spans="1:6" x14ac:dyDescent="0.25">
      <c r="A2110" s="40" t="s">
        <v>362</v>
      </c>
      <c r="B2110" s="74" t="s">
        <v>363</v>
      </c>
      <c r="C2110" s="75"/>
      <c r="D2110" s="75"/>
      <c r="E2110" s="75"/>
      <c r="F2110" s="41"/>
    </row>
    <row r="2111" spans="1:6" x14ac:dyDescent="0.25">
      <c r="A2111" s="53" t="s">
        <v>139</v>
      </c>
      <c r="B2111" s="76"/>
      <c r="C2111" s="83" t="s">
        <v>0</v>
      </c>
      <c r="D2111" s="77" t="s">
        <v>2</v>
      </c>
      <c r="E2111" s="76" t="s">
        <v>140</v>
      </c>
      <c r="F2111" s="43" t="s">
        <v>131</v>
      </c>
    </row>
    <row r="2113" spans="1:6" x14ac:dyDescent="0.25">
      <c r="A2113" s="44" t="s">
        <v>364</v>
      </c>
      <c r="B2113" s="45"/>
      <c r="C2113" s="61">
        <v>1</v>
      </c>
      <c r="D2113" s="45" t="s">
        <v>29</v>
      </c>
      <c r="E2113" s="62">
        <v>35247</v>
      </c>
      <c r="F2113" s="46">
        <v>35247</v>
      </c>
    </row>
    <row r="2114" spans="1:6" x14ac:dyDescent="0.25">
      <c r="A2114" s="44" t="s">
        <v>365</v>
      </c>
      <c r="B2114" s="45"/>
      <c r="C2114" s="61">
        <v>1</v>
      </c>
      <c r="D2114" s="45" t="s">
        <v>29</v>
      </c>
      <c r="E2114" s="62">
        <v>36250</v>
      </c>
      <c r="F2114" s="46">
        <v>36250</v>
      </c>
    </row>
    <row r="2115" spans="1:6" x14ac:dyDescent="0.25">
      <c r="A2115" s="44" t="s">
        <v>366</v>
      </c>
      <c r="B2115" s="45"/>
      <c r="C2115" s="61">
        <v>1</v>
      </c>
      <c r="D2115" s="45" t="s">
        <v>29</v>
      </c>
      <c r="E2115" s="62">
        <v>3850</v>
      </c>
      <c r="F2115" s="46">
        <v>3850</v>
      </c>
    </row>
    <row r="2116" spans="1:6" x14ac:dyDescent="0.25">
      <c r="A2116" s="44" t="s">
        <v>360</v>
      </c>
      <c r="B2116" s="45"/>
      <c r="C2116" s="61">
        <v>3</v>
      </c>
      <c r="D2116" s="45" t="s">
        <v>29</v>
      </c>
      <c r="E2116" s="62">
        <v>17013</v>
      </c>
      <c r="F2116" s="46">
        <v>51039</v>
      </c>
    </row>
    <row r="2117" spans="1:6" x14ac:dyDescent="0.25">
      <c r="A2117" s="44" t="s">
        <v>261</v>
      </c>
      <c r="B2117" s="45"/>
      <c r="C2117" s="61">
        <v>1</v>
      </c>
      <c r="D2117" s="45" t="s">
        <v>29</v>
      </c>
      <c r="E2117" s="62">
        <v>1000</v>
      </c>
      <c r="F2117" s="46">
        <v>1000</v>
      </c>
    </row>
    <row r="2118" spans="1:6" x14ac:dyDescent="0.25">
      <c r="A2118" s="31" t="s">
        <v>144</v>
      </c>
      <c r="B2118" s="45"/>
      <c r="C2118" s="45"/>
      <c r="D2118" s="45"/>
      <c r="E2118" s="45"/>
      <c r="F2118" s="47">
        <v>127386</v>
      </c>
    </row>
    <row r="2120" spans="1:6" x14ac:dyDescent="0.25">
      <c r="A2120" s="53" t="s">
        <v>148</v>
      </c>
      <c r="B2120" s="76"/>
      <c r="C2120" s="77" t="s">
        <v>0</v>
      </c>
      <c r="D2120" s="76" t="s">
        <v>2</v>
      </c>
      <c r="E2120" s="76" t="s">
        <v>149</v>
      </c>
      <c r="F2120" s="43" t="s">
        <v>131</v>
      </c>
    </row>
    <row r="2122" spans="1:6" x14ac:dyDescent="0.25">
      <c r="A2122" s="44" t="s">
        <v>262</v>
      </c>
      <c r="B2122" s="45"/>
      <c r="C2122" s="61" t="s">
        <v>116</v>
      </c>
      <c r="D2122" s="45" t="s">
        <v>151</v>
      </c>
      <c r="E2122" s="62" t="s">
        <v>116</v>
      </c>
      <c r="F2122" s="46" t="s">
        <v>116</v>
      </c>
    </row>
    <row r="2124" spans="1:6" x14ac:dyDescent="0.25">
      <c r="A2124" s="54" t="s">
        <v>263</v>
      </c>
      <c r="B2124" s="55"/>
      <c r="C2124" s="63">
        <v>1</v>
      </c>
      <c r="D2124" s="55" t="s">
        <v>151</v>
      </c>
      <c r="E2124" s="64">
        <v>183297</v>
      </c>
      <c r="F2124" s="56">
        <v>183297</v>
      </c>
    </row>
    <row r="2126" spans="1:6" x14ac:dyDescent="0.25">
      <c r="A2126" s="54" t="s">
        <v>225</v>
      </c>
      <c r="B2126" s="55"/>
      <c r="C2126" s="63">
        <v>1</v>
      </c>
      <c r="D2126" s="55" t="s">
        <v>151</v>
      </c>
      <c r="E2126" s="64">
        <v>56153</v>
      </c>
      <c r="F2126" s="56">
        <v>56153</v>
      </c>
    </row>
    <row r="2128" spans="1:6" x14ac:dyDescent="0.25">
      <c r="A2128" s="54" t="s">
        <v>154</v>
      </c>
      <c r="B2128" s="55"/>
      <c r="C2128" s="63">
        <v>3</v>
      </c>
      <c r="D2128" s="55" t="s">
        <v>151</v>
      </c>
      <c r="E2128" s="64">
        <v>37951</v>
      </c>
      <c r="F2128" s="56">
        <v>113853</v>
      </c>
    </row>
    <row r="2130" spans="1:6" x14ac:dyDescent="0.25">
      <c r="A2130" s="57"/>
      <c r="B2130" s="55"/>
      <c r="C2130" s="55"/>
      <c r="D2130" s="55"/>
      <c r="E2130" s="55" t="s">
        <v>155</v>
      </c>
      <c r="F2130" s="56">
        <v>353303</v>
      </c>
    </row>
    <row r="2131" spans="1:6" x14ac:dyDescent="0.25">
      <c r="A2131" s="30" t="s">
        <v>108</v>
      </c>
      <c r="B2131" s="84">
        <v>20.429010000000002</v>
      </c>
      <c r="C2131" s="45" t="s">
        <v>156</v>
      </c>
      <c r="D2131" s="45"/>
      <c r="E2131" s="45"/>
      <c r="F2131" s="46">
        <v>17294</v>
      </c>
    </row>
    <row r="2133" spans="1:6" x14ac:dyDescent="0.25">
      <c r="A2133" s="31" t="s">
        <v>157</v>
      </c>
      <c r="B2133" s="45"/>
      <c r="C2133" s="45"/>
      <c r="D2133" s="45"/>
      <c r="E2133" s="45"/>
      <c r="F2133" s="47">
        <v>17294</v>
      </c>
    </row>
    <row r="2135" spans="1:6" x14ac:dyDescent="0.25">
      <c r="A2135" s="58" t="s">
        <v>158</v>
      </c>
      <c r="B2135" s="76"/>
      <c r="C2135" s="83" t="s">
        <v>0</v>
      </c>
      <c r="D2135" s="77" t="s">
        <v>2</v>
      </c>
      <c r="E2135" s="76" t="s">
        <v>140</v>
      </c>
      <c r="F2135" s="43" t="s">
        <v>131</v>
      </c>
    </row>
    <row r="2137" spans="1:6" x14ac:dyDescent="0.25">
      <c r="A2137" s="44" t="s">
        <v>159</v>
      </c>
      <c r="B2137" s="45"/>
      <c r="C2137" s="61">
        <v>0.05</v>
      </c>
      <c r="D2137" s="45" t="s">
        <v>160</v>
      </c>
      <c r="E2137" s="62">
        <v>17294</v>
      </c>
      <c r="F2137" s="46">
        <v>865</v>
      </c>
    </row>
    <row r="2139" spans="1:6" x14ac:dyDescent="0.25">
      <c r="A2139" s="31" t="s">
        <v>161</v>
      </c>
      <c r="B2139" s="45"/>
      <c r="C2139" s="45"/>
      <c r="D2139" s="45"/>
      <c r="E2139" s="45"/>
      <c r="F2139" s="47">
        <v>865</v>
      </c>
    </row>
    <row r="2141" spans="1:6" x14ac:dyDescent="0.25">
      <c r="A2141" s="42" t="s">
        <v>129</v>
      </c>
      <c r="B2141" s="76"/>
      <c r="C2141" s="77" t="s">
        <v>0</v>
      </c>
      <c r="D2141" s="76" t="s">
        <v>2</v>
      </c>
      <c r="E2141" s="76" t="s">
        <v>130</v>
      </c>
      <c r="F2141" s="43" t="s">
        <v>131</v>
      </c>
    </row>
    <row r="2143" spans="1:6" x14ac:dyDescent="0.25">
      <c r="A2143" s="44" t="s">
        <v>264</v>
      </c>
      <c r="B2143" s="45"/>
      <c r="C2143" s="61" t="s">
        <v>116</v>
      </c>
      <c r="D2143" s="45" t="s">
        <v>25</v>
      </c>
      <c r="E2143" s="62" t="s">
        <v>116</v>
      </c>
      <c r="F2143" s="46" t="s">
        <v>116</v>
      </c>
    </row>
    <row r="2145" spans="1:6" x14ac:dyDescent="0.25">
      <c r="A2145" s="54" t="s">
        <v>265</v>
      </c>
      <c r="B2145" s="55"/>
      <c r="C2145" s="63">
        <v>5.1900000000000002E-3</v>
      </c>
      <c r="D2145" s="55" t="s">
        <v>113</v>
      </c>
      <c r="E2145" s="64">
        <v>181247</v>
      </c>
      <c r="F2145" s="56">
        <v>941</v>
      </c>
    </row>
    <row r="2146" spans="1:6" x14ac:dyDescent="0.25">
      <c r="A2146" s="54" t="s">
        <v>266</v>
      </c>
      <c r="B2146" s="55"/>
      <c r="C2146" s="63">
        <v>1</v>
      </c>
      <c r="D2146" s="55" t="s">
        <v>3</v>
      </c>
      <c r="E2146" s="64">
        <v>1588</v>
      </c>
      <c r="F2146" s="56">
        <v>1588</v>
      </c>
    </row>
    <row r="2147" spans="1:6" x14ac:dyDescent="0.25">
      <c r="A2147" s="54" t="s">
        <v>267</v>
      </c>
      <c r="B2147" s="55"/>
      <c r="C2147" s="63">
        <v>5.1799999999999997E-3</v>
      </c>
      <c r="D2147" s="55" t="s">
        <v>167</v>
      </c>
      <c r="E2147" s="64">
        <v>67000</v>
      </c>
      <c r="F2147" s="56">
        <v>347</v>
      </c>
    </row>
    <row r="2148" spans="1:6" x14ac:dyDescent="0.25">
      <c r="A2148" s="54" t="s">
        <v>268</v>
      </c>
      <c r="B2148" s="55"/>
      <c r="C2148" s="63">
        <v>4.0000000000000003E-5</v>
      </c>
      <c r="D2148" s="55" t="s">
        <v>110</v>
      </c>
      <c r="E2148" s="64">
        <v>350000</v>
      </c>
      <c r="F2148" s="56">
        <v>14</v>
      </c>
    </row>
    <row r="2149" spans="1:6" x14ac:dyDescent="0.25">
      <c r="A2149" s="54" t="s">
        <v>269</v>
      </c>
      <c r="B2149" s="55"/>
      <c r="C2149" s="63">
        <v>4.0000000000000003E-5</v>
      </c>
      <c r="D2149" s="55" t="s">
        <v>110</v>
      </c>
      <c r="E2149" s="64">
        <v>350000</v>
      </c>
      <c r="F2149" s="56">
        <v>14</v>
      </c>
    </row>
    <row r="2150" spans="1:6" x14ac:dyDescent="0.25">
      <c r="A2150" s="54" t="s">
        <v>270</v>
      </c>
      <c r="B2150" s="55"/>
      <c r="C2150" s="63">
        <v>6.9999999999999994E-5</v>
      </c>
      <c r="D2150" s="55" t="s">
        <v>249</v>
      </c>
      <c r="E2150" s="64">
        <v>100000</v>
      </c>
      <c r="F2150" s="56">
        <v>7</v>
      </c>
    </row>
    <row r="2151" spans="1:6" x14ac:dyDescent="0.25">
      <c r="A2151" s="54" t="s">
        <v>271</v>
      </c>
      <c r="B2151" s="55"/>
      <c r="C2151" s="63">
        <v>1.04E-2</v>
      </c>
      <c r="D2151" s="55" t="s">
        <v>110</v>
      </c>
      <c r="E2151" s="64">
        <v>20000</v>
      </c>
      <c r="F2151" s="56">
        <v>208</v>
      </c>
    </row>
    <row r="2152" spans="1:6" x14ac:dyDescent="0.25">
      <c r="A2152" s="54" t="s">
        <v>272</v>
      </c>
    </row>
    <row r="2153" spans="1:6" x14ac:dyDescent="0.25">
      <c r="A2153" s="57"/>
      <c r="B2153" s="55"/>
      <c r="C2153" s="55"/>
      <c r="D2153" s="55"/>
      <c r="E2153" s="55" t="s">
        <v>155</v>
      </c>
      <c r="F2153" s="56">
        <v>3119</v>
      </c>
    </row>
    <row r="2154" spans="1:6" x14ac:dyDescent="0.25">
      <c r="A2154" s="30" t="s">
        <v>108</v>
      </c>
      <c r="B2154" s="84">
        <v>0.5</v>
      </c>
      <c r="C2154" s="45" t="s">
        <v>189</v>
      </c>
      <c r="D2154" s="45"/>
      <c r="E2154" s="45"/>
      <c r="F2154" s="46">
        <v>6238</v>
      </c>
    </row>
    <row r="2156" spans="1:6" x14ac:dyDescent="0.25">
      <c r="A2156" s="44" t="s">
        <v>264</v>
      </c>
      <c r="B2156" s="45"/>
      <c r="C2156" s="61" t="s">
        <v>116</v>
      </c>
      <c r="D2156" s="45" t="s">
        <v>25</v>
      </c>
      <c r="E2156" s="62" t="s">
        <v>116</v>
      </c>
      <c r="F2156" s="46" t="s">
        <v>116</v>
      </c>
    </row>
    <row r="2158" spans="1:6" x14ac:dyDescent="0.25">
      <c r="A2158" s="54" t="s">
        <v>265</v>
      </c>
      <c r="B2158" s="55"/>
      <c r="C2158" s="63">
        <v>5.1900000000000002E-3</v>
      </c>
      <c r="D2158" s="55" t="s">
        <v>113</v>
      </c>
      <c r="E2158" s="64">
        <v>181247</v>
      </c>
      <c r="F2158" s="56">
        <v>941</v>
      </c>
    </row>
    <row r="2159" spans="1:6" x14ac:dyDescent="0.25">
      <c r="A2159" s="54" t="s">
        <v>266</v>
      </c>
      <c r="B2159" s="55"/>
      <c r="C2159" s="63">
        <v>1</v>
      </c>
      <c r="D2159" s="55" t="s">
        <v>3</v>
      </c>
      <c r="E2159" s="64">
        <v>1588</v>
      </c>
      <c r="F2159" s="56">
        <v>1588</v>
      </c>
    </row>
    <row r="2160" spans="1:6" x14ac:dyDescent="0.25">
      <c r="A2160" s="54" t="s">
        <v>267</v>
      </c>
      <c r="B2160" s="55"/>
      <c r="C2160" s="63">
        <v>5.1799999999999997E-3</v>
      </c>
      <c r="D2160" s="55" t="s">
        <v>167</v>
      </c>
      <c r="E2160" s="64">
        <v>67000</v>
      </c>
      <c r="F2160" s="56">
        <v>347</v>
      </c>
    </row>
    <row r="2161" spans="1:6" x14ac:dyDescent="0.25">
      <c r="A2161" s="54" t="s">
        <v>268</v>
      </c>
      <c r="B2161" s="55"/>
      <c r="C2161" s="63">
        <v>4.0000000000000003E-5</v>
      </c>
      <c r="D2161" s="55" t="s">
        <v>110</v>
      </c>
      <c r="E2161" s="64">
        <v>350000</v>
      </c>
      <c r="F2161" s="56">
        <v>14</v>
      </c>
    </row>
    <row r="2162" spans="1:6" x14ac:dyDescent="0.25">
      <c r="A2162" s="54" t="s">
        <v>269</v>
      </c>
      <c r="B2162" s="55"/>
      <c r="C2162" s="63">
        <v>4.0000000000000003E-5</v>
      </c>
      <c r="D2162" s="55" t="s">
        <v>110</v>
      </c>
      <c r="E2162" s="64">
        <v>350000</v>
      </c>
      <c r="F2162" s="56">
        <v>14</v>
      </c>
    </row>
    <row r="2163" spans="1:6" x14ac:dyDescent="0.25">
      <c r="A2163" s="54" t="s">
        <v>270</v>
      </c>
      <c r="B2163" s="55"/>
      <c r="C2163" s="63">
        <v>6.9999999999999994E-5</v>
      </c>
      <c r="D2163" s="55" t="s">
        <v>249</v>
      </c>
      <c r="E2163" s="64">
        <v>100000</v>
      </c>
      <c r="F2163" s="56">
        <v>7</v>
      </c>
    </row>
    <row r="2164" spans="1:6" x14ac:dyDescent="0.25">
      <c r="A2164" s="54" t="s">
        <v>271</v>
      </c>
      <c r="B2164" s="55"/>
      <c r="C2164" s="63">
        <v>1.04E-2</v>
      </c>
      <c r="D2164" s="55" t="s">
        <v>110</v>
      </c>
      <c r="E2164" s="64">
        <v>20000</v>
      </c>
      <c r="F2164" s="56">
        <v>208</v>
      </c>
    </row>
    <row r="2165" spans="1:6" x14ac:dyDescent="0.25">
      <c r="A2165" s="54" t="s">
        <v>272</v>
      </c>
    </row>
    <row r="2167" spans="1:6" x14ac:dyDescent="0.25">
      <c r="A2167" s="59" t="s">
        <v>176</v>
      </c>
      <c r="B2167" s="85"/>
      <c r="C2167" s="76"/>
      <c r="D2167" s="83" t="s">
        <v>177</v>
      </c>
      <c r="E2167" s="85"/>
      <c r="F2167" s="60"/>
    </row>
    <row r="2168" spans="1:6" x14ac:dyDescent="0.25">
      <c r="A2168" s="19"/>
      <c r="B2168" s="65"/>
      <c r="C2168" s="65"/>
      <c r="D2168" s="66"/>
      <c r="E2168" s="65"/>
      <c r="F2168" s="20"/>
    </row>
    <row r="2169" spans="1:6" x14ac:dyDescent="0.25">
      <c r="A2169" s="22" t="s">
        <v>116</v>
      </c>
      <c r="B2169" s="67"/>
      <c r="C2169" s="65"/>
      <c r="D2169" s="67" t="s">
        <v>117</v>
      </c>
      <c r="E2169" s="68" t="s">
        <v>116</v>
      </c>
      <c r="F2169" s="24"/>
    </row>
    <row r="2170" spans="1:6" x14ac:dyDescent="0.25">
      <c r="A2170" s="25" t="s">
        <v>116</v>
      </c>
      <c r="B2170" s="65"/>
      <c r="C2170" s="65"/>
      <c r="D2170" s="67" t="s">
        <v>118</v>
      </c>
      <c r="E2170" s="69" t="s">
        <v>116</v>
      </c>
      <c r="F2170" s="24"/>
    </row>
    <row r="2171" spans="1:6" x14ac:dyDescent="0.25">
      <c r="A2171" s="23" t="s">
        <v>116</v>
      </c>
      <c r="B2171" s="65"/>
      <c r="C2171" s="65"/>
      <c r="D2171" s="67" t="s">
        <v>119</v>
      </c>
      <c r="E2171" s="67" t="s">
        <v>116</v>
      </c>
      <c r="F2171" s="24"/>
    </row>
    <row r="2172" spans="1:6" x14ac:dyDescent="0.25">
      <c r="A2172" s="23" t="s">
        <v>116</v>
      </c>
      <c r="B2172" s="67"/>
      <c r="C2172" s="65"/>
      <c r="D2172" s="67" t="s">
        <v>120</v>
      </c>
      <c r="E2172" s="69">
        <v>22</v>
      </c>
      <c r="F2172" s="24"/>
    </row>
    <row r="2173" spans="1:6" x14ac:dyDescent="0.25">
      <c r="A2173" s="23" t="s">
        <v>116</v>
      </c>
      <c r="B2173" s="67"/>
      <c r="C2173" s="65"/>
      <c r="D2173" s="70"/>
      <c r="E2173" s="66"/>
      <c r="F2173" s="24"/>
    </row>
    <row r="2174" spans="1:6" x14ac:dyDescent="0.25">
      <c r="A2174" s="25"/>
      <c r="B2174" s="65"/>
      <c r="C2174" s="65"/>
      <c r="D2174" s="71"/>
      <c r="E2174" s="65"/>
      <c r="F2174" s="26"/>
    </row>
    <row r="2175" spans="1:6" x14ac:dyDescent="0.25">
      <c r="A2175" s="27"/>
      <c r="B2175" s="70"/>
      <c r="C2175" s="70"/>
      <c r="D2175" s="65"/>
      <c r="E2175" s="65"/>
      <c r="F2175" s="26"/>
    </row>
    <row r="2176" spans="1:6" x14ac:dyDescent="0.25">
      <c r="A2176" s="28" t="s">
        <v>121</v>
      </c>
      <c r="B2176" s="65"/>
      <c r="C2176" s="65"/>
      <c r="D2176" s="65"/>
      <c r="E2176" s="65"/>
      <c r="F2176" s="24"/>
    </row>
    <row r="2177" spans="1:6" x14ac:dyDescent="0.25">
      <c r="A2177" s="29" t="s">
        <v>116</v>
      </c>
      <c r="B2177" s="67"/>
      <c r="C2177" s="67"/>
      <c r="D2177" s="65"/>
      <c r="E2177" s="65"/>
      <c r="F2177" s="24"/>
    </row>
    <row r="2178" spans="1:6" x14ac:dyDescent="0.25">
      <c r="A2178" s="29" t="s">
        <v>116</v>
      </c>
      <c r="B2178" s="67"/>
      <c r="C2178" s="67"/>
      <c r="D2178" s="65"/>
      <c r="E2178" s="65"/>
      <c r="F2178" s="24"/>
    </row>
    <row r="2179" spans="1:6" x14ac:dyDescent="0.25">
      <c r="A2179" s="30" t="s">
        <v>116</v>
      </c>
      <c r="B2179" s="45"/>
      <c r="C2179" s="45"/>
      <c r="F2179" s="32"/>
    </row>
    <row r="2180" spans="1:6" x14ac:dyDescent="0.25">
      <c r="A2180" s="38" t="s">
        <v>126</v>
      </c>
      <c r="B2180" s="73"/>
      <c r="C2180" s="73"/>
      <c r="D2180" s="73"/>
      <c r="E2180" s="73"/>
      <c r="F2180" s="39"/>
    </row>
    <row r="2182" spans="1:6" x14ac:dyDescent="0.25">
      <c r="A2182" s="57"/>
      <c r="B2182" s="55"/>
      <c r="C2182" s="55"/>
      <c r="D2182" s="55"/>
      <c r="E2182" s="55" t="s">
        <v>155</v>
      </c>
      <c r="F2182" s="56">
        <v>3119</v>
      </c>
    </row>
    <row r="2183" spans="1:6" x14ac:dyDescent="0.25">
      <c r="A2183" s="30" t="s">
        <v>108</v>
      </c>
      <c r="B2183" s="84">
        <v>33333.333330000001</v>
      </c>
      <c r="C2183" s="45" t="s">
        <v>189</v>
      </c>
      <c r="D2183" s="45"/>
      <c r="E2183" s="45"/>
      <c r="F2183" s="46">
        <v>0</v>
      </c>
    </row>
    <row r="2185" spans="1:6" x14ac:dyDescent="0.25">
      <c r="A2185" s="31" t="s">
        <v>133</v>
      </c>
      <c r="B2185" s="45"/>
      <c r="C2185" s="45"/>
      <c r="D2185" s="45"/>
      <c r="E2185" s="45"/>
      <c r="F2185" s="47">
        <v>6238</v>
      </c>
    </row>
    <row r="2187" spans="1:6" x14ac:dyDescent="0.25">
      <c r="A2187" s="53" t="s">
        <v>194</v>
      </c>
      <c r="B2187" s="76"/>
      <c r="C2187" s="83" t="s">
        <v>0</v>
      </c>
      <c r="D2187" s="77" t="s">
        <v>2</v>
      </c>
      <c r="E2187" s="76" t="s">
        <v>140</v>
      </c>
      <c r="F2187" s="43" t="s">
        <v>131</v>
      </c>
    </row>
    <row r="2189" spans="1:6" x14ac:dyDescent="0.25">
      <c r="A2189" s="44" t="s">
        <v>274</v>
      </c>
      <c r="B2189" s="45"/>
      <c r="C2189" s="61">
        <v>1</v>
      </c>
      <c r="D2189" s="45" t="s">
        <v>25</v>
      </c>
      <c r="E2189" s="62">
        <v>1000</v>
      </c>
      <c r="F2189" s="46">
        <v>1000</v>
      </c>
    </row>
    <row r="2190" spans="1:6" x14ac:dyDescent="0.25">
      <c r="A2190" s="44" t="s">
        <v>275</v>
      </c>
    </row>
    <row r="2192" spans="1:6" x14ac:dyDescent="0.25">
      <c r="A2192" s="44" t="s">
        <v>301</v>
      </c>
      <c r="B2192" s="45"/>
      <c r="C2192" s="61">
        <v>1</v>
      </c>
      <c r="D2192" s="45" t="s">
        <v>29</v>
      </c>
      <c r="E2192" s="62">
        <v>7500</v>
      </c>
      <c r="F2192" s="46">
        <v>7500</v>
      </c>
    </row>
    <row r="2193" spans="1:6" x14ac:dyDescent="0.25">
      <c r="A2193" s="31" t="s">
        <v>198</v>
      </c>
      <c r="B2193" s="45"/>
      <c r="C2193" s="45"/>
      <c r="D2193" s="45"/>
      <c r="E2193" s="45"/>
      <c r="F2193" s="47">
        <v>8500</v>
      </c>
    </row>
    <row r="2195" spans="1:6" x14ac:dyDescent="0.25">
      <c r="A2195" s="48"/>
      <c r="B2195" s="45" t="s">
        <v>134</v>
      </c>
      <c r="C2195" s="45"/>
      <c r="D2195" s="78"/>
      <c r="E2195" s="79" t="s">
        <v>116</v>
      </c>
      <c r="F2195" s="49">
        <v>160283</v>
      </c>
    </row>
    <row r="2197" spans="1:6" x14ac:dyDescent="0.25">
      <c r="A2197" s="30"/>
      <c r="B2197" s="45"/>
      <c r="C2197" s="45"/>
      <c r="D2197" s="80" t="s">
        <v>135</v>
      </c>
      <c r="E2197" s="81"/>
      <c r="F2197" s="50">
        <v>160283</v>
      </c>
    </row>
    <row r="2198" spans="1:6" x14ac:dyDescent="0.25">
      <c r="A2198" s="51" t="s">
        <v>367</v>
      </c>
      <c r="B2198" s="45"/>
      <c r="C2198" s="45"/>
      <c r="D2198" s="82"/>
      <c r="E2198" s="45"/>
      <c r="F2198" s="51"/>
    </row>
    <row r="2199" spans="1:6" x14ac:dyDescent="0.25">
      <c r="A2199" s="30"/>
      <c r="B2199" s="45"/>
      <c r="C2199" s="45"/>
      <c r="D2199" s="45"/>
      <c r="E2199" s="45"/>
      <c r="F2199" s="52"/>
    </row>
    <row r="2201" spans="1:6" x14ac:dyDescent="0.25">
      <c r="A2201" s="40" t="s">
        <v>368</v>
      </c>
      <c r="B2201" s="74" t="s">
        <v>369</v>
      </c>
      <c r="C2201" s="75"/>
      <c r="D2201" s="75"/>
      <c r="E2201" s="75"/>
      <c r="F2201" s="41"/>
    </row>
    <row r="2202" spans="1:6" x14ac:dyDescent="0.25">
      <c r="A2202" s="53" t="s">
        <v>139</v>
      </c>
      <c r="B2202" s="76"/>
      <c r="C2202" s="83" t="s">
        <v>0</v>
      </c>
      <c r="D2202" s="77" t="s">
        <v>2</v>
      </c>
      <c r="E2202" s="76" t="s">
        <v>140</v>
      </c>
      <c r="F2202" s="43" t="s">
        <v>131</v>
      </c>
    </row>
    <row r="2204" spans="1:6" x14ac:dyDescent="0.25">
      <c r="A2204" s="44" t="s">
        <v>261</v>
      </c>
      <c r="B2204" s="45"/>
      <c r="C2204" s="61">
        <v>1</v>
      </c>
      <c r="D2204" s="45" t="s">
        <v>29</v>
      </c>
      <c r="E2204" s="62">
        <v>1000</v>
      </c>
      <c r="F2204" s="46">
        <v>1000</v>
      </c>
    </row>
    <row r="2205" spans="1:6" x14ac:dyDescent="0.25">
      <c r="A2205" s="44" t="s">
        <v>370</v>
      </c>
      <c r="B2205" s="45"/>
      <c r="C2205" s="61">
        <v>1</v>
      </c>
      <c r="D2205" s="45" t="s">
        <v>29</v>
      </c>
      <c r="E2205" s="62">
        <v>63178</v>
      </c>
      <c r="F2205" s="46">
        <v>63178</v>
      </c>
    </row>
    <row r="2206" spans="1:6" x14ac:dyDescent="0.25">
      <c r="A2206" s="44" t="s">
        <v>371</v>
      </c>
      <c r="B2206" s="45"/>
      <c r="C2206" s="61">
        <v>1</v>
      </c>
      <c r="D2206" s="45" t="s">
        <v>29</v>
      </c>
      <c r="E2206" s="62">
        <v>57733</v>
      </c>
      <c r="F2206" s="46">
        <v>57733</v>
      </c>
    </row>
    <row r="2207" spans="1:6" x14ac:dyDescent="0.25">
      <c r="A2207" s="44" t="s">
        <v>360</v>
      </c>
      <c r="B2207" s="45"/>
      <c r="C2207" s="61">
        <v>3</v>
      </c>
      <c r="D2207" s="45" t="s">
        <v>29</v>
      </c>
      <c r="E2207" s="62">
        <v>17013</v>
      </c>
      <c r="F2207" s="46">
        <v>51039</v>
      </c>
    </row>
    <row r="2208" spans="1:6" x14ac:dyDescent="0.25">
      <c r="A2208" s="44" t="s">
        <v>372</v>
      </c>
      <c r="B2208" s="45"/>
      <c r="C2208" s="61">
        <v>1</v>
      </c>
      <c r="D2208" s="45" t="s">
        <v>29</v>
      </c>
      <c r="E2208" s="62">
        <v>781160</v>
      </c>
      <c r="F2208" s="46">
        <v>781160</v>
      </c>
    </row>
    <row r="2209" spans="1:6" x14ac:dyDescent="0.25">
      <c r="A2209" s="44" t="s">
        <v>373</v>
      </c>
      <c r="B2209" s="45"/>
      <c r="C2209" s="61">
        <v>1</v>
      </c>
      <c r="D2209" s="45" t="s">
        <v>29</v>
      </c>
      <c r="E2209" s="62">
        <v>5800</v>
      </c>
      <c r="F2209" s="46">
        <v>5800</v>
      </c>
    </row>
    <row r="2210" spans="1:6" x14ac:dyDescent="0.25">
      <c r="A2210" s="31" t="s">
        <v>144</v>
      </c>
      <c r="B2210" s="45"/>
      <c r="C2210" s="45"/>
      <c r="D2210" s="45"/>
      <c r="E2210" s="45"/>
      <c r="F2210" s="47">
        <v>959910</v>
      </c>
    </row>
    <row r="2212" spans="1:6" x14ac:dyDescent="0.25">
      <c r="A2212" s="53" t="s">
        <v>148</v>
      </c>
      <c r="B2212" s="76"/>
      <c r="C2212" s="77" t="s">
        <v>0</v>
      </c>
      <c r="D2212" s="76" t="s">
        <v>2</v>
      </c>
      <c r="E2212" s="76" t="s">
        <v>149</v>
      </c>
      <c r="F2212" s="43" t="s">
        <v>131</v>
      </c>
    </row>
    <row r="2214" spans="1:6" x14ac:dyDescent="0.25">
      <c r="A2214" s="44" t="s">
        <v>262</v>
      </c>
      <c r="B2214" s="45"/>
      <c r="C2214" s="61" t="s">
        <v>116</v>
      </c>
      <c r="D2214" s="45" t="s">
        <v>151</v>
      </c>
      <c r="E2214" s="62" t="s">
        <v>116</v>
      </c>
      <c r="F2214" s="46" t="s">
        <v>116</v>
      </c>
    </row>
    <row r="2216" spans="1:6" x14ac:dyDescent="0.25">
      <c r="A2216" s="54" t="s">
        <v>263</v>
      </c>
      <c r="B2216" s="55"/>
      <c r="C2216" s="63">
        <v>1</v>
      </c>
      <c r="D2216" s="55" t="s">
        <v>151</v>
      </c>
      <c r="E2216" s="64">
        <v>183297</v>
      </c>
      <c r="F2216" s="56">
        <v>183297</v>
      </c>
    </row>
    <row r="2218" spans="1:6" x14ac:dyDescent="0.25">
      <c r="A2218" s="54" t="s">
        <v>225</v>
      </c>
      <c r="B2218" s="55"/>
      <c r="C2218" s="63">
        <v>1</v>
      </c>
      <c r="D2218" s="55" t="s">
        <v>151</v>
      </c>
      <c r="E2218" s="64">
        <v>56153</v>
      </c>
      <c r="F2218" s="56">
        <v>56153</v>
      </c>
    </row>
    <row r="2220" spans="1:6" x14ac:dyDescent="0.25">
      <c r="A2220" s="54" t="s">
        <v>154</v>
      </c>
      <c r="B2220" s="55"/>
      <c r="C2220" s="63">
        <v>3</v>
      </c>
      <c r="D2220" s="55" t="s">
        <v>151</v>
      </c>
      <c r="E2220" s="64">
        <v>37951</v>
      </c>
      <c r="F2220" s="56">
        <v>113853</v>
      </c>
    </row>
    <row r="2222" spans="1:6" x14ac:dyDescent="0.25">
      <c r="A2222" s="57"/>
      <c r="B2222" s="55"/>
      <c r="C2222" s="55"/>
      <c r="D2222" s="55"/>
      <c r="E2222" s="55" t="s">
        <v>155</v>
      </c>
      <c r="F2222" s="56">
        <v>353303</v>
      </c>
    </row>
    <row r="2223" spans="1:6" x14ac:dyDescent="0.25">
      <c r="A2223" s="30" t="s">
        <v>108</v>
      </c>
      <c r="B2223" s="84">
        <v>20.429010000000002</v>
      </c>
      <c r="C2223" s="45" t="s">
        <v>156</v>
      </c>
      <c r="D2223" s="45"/>
      <c r="E2223" s="45"/>
      <c r="F2223" s="46">
        <v>17294</v>
      </c>
    </row>
    <row r="2225" spans="1:6" x14ac:dyDescent="0.25">
      <c r="A2225" s="31" t="s">
        <v>157</v>
      </c>
      <c r="B2225" s="45"/>
      <c r="C2225" s="45"/>
      <c r="D2225" s="45"/>
      <c r="E2225" s="45"/>
      <c r="F2225" s="47">
        <v>17294</v>
      </c>
    </row>
    <row r="2227" spans="1:6" x14ac:dyDescent="0.25">
      <c r="A2227" s="58" t="s">
        <v>158</v>
      </c>
      <c r="B2227" s="76"/>
      <c r="C2227" s="83" t="s">
        <v>0</v>
      </c>
      <c r="D2227" s="77" t="s">
        <v>2</v>
      </c>
      <c r="E2227" s="76" t="s">
        <v>140</v>
      </c>
      <c r="F2227" s="43" t="s">
        <v>131</v>
      </c>
    </row>
    <row r="2229" spans="1:6" x14ac:dyDescent="0.25">
      <c r="A2229" s="44" t="s">
        <v>159</v>
      </c>
      <c r="B2229" s="45"/>
      <c r="C2229" s="61">
        <v>0.05</v>
      </c>
      <c r="D2229" s="45" t="s">
        <v>160</v>
      </c>
      <c r="E2229" s="62">
        <v>17294</v>
      </c>
      <c r="F2229" s="46">
        <v>865</v>
      </c>
    </row>
    <row r="2231" spans="1:6" x14ac:dyDescent="0.25">
      <c r="A2231" s="31" t="s">
        <v>161</v>
      </c>
      <c r="B2231" s="45"/>
      <c r="C2231" s="45"/>
      <c r="D2231" s="45"/>
      <c r="E2231" s="45"/>
      <c r="F2231" s="47">
        <v>865</v>
      </c>
    </row>
    <row r="2233" spans="1:6" x14ac:dyDescent="0.25">
      <c r="A2233" s="42" t="s">
        <v>129</v>
      </c>
      <c r="B2233" s="76"/>
      <c r="C2233" s="77" t="s">
        <v>0</v>
      </c>
      <c r="D2233" s="76" t="s">
        <v>2</v>
      </c>
      <c r="E2233" s="76" t="s">
        <v>130</v>
      </c>
      <c r="F2233" s="43" t="s">
        <v>131</v>
      </c>
    </row>
    <row r="2235" spans="1:6" x14ac:dyDescent="0.25">
      <c r="A2235" s="44" t="s">
        <v>264</v>
      </c>
      <c r="B2235" s="45"/>
      <c r="C2235" s="61" t="s">
        <v>116</v>
      </c>
      <c r="D2235" s="45" t="s">
        <v>25</v>
      </c>
      <c r="E2235" s="62" t="s">
        <v>116</v>
      </c>
      <c r="F2235" s="46" t="s">
        <v>116</v>
      </c>
    </row>
    <row r="2237" spans="1:6" x14ac:dyDescent="0.25">
      <c r="A2237" s="54" t="s">
        <v>265</v>
      </c>
      <c r="B2237" s="55"/>
      <c r="C2237" s="63">
        <v>5.1900000000000002E-3</v>
      </c>
      <c r="D2237" s="55" t="s">
        <v>113</v>
      </c>
      <c r="E2237" s="64">
        <v>181247</v>
      </c>
      <c r="F2237" s="56">
        <v>941</v>
      </c>
    </row>
    <row r="2238" spans="1:6" x14ac:dyDescent="0.25">
      <c r="A2238" s="54" t="s">
        <v>266</v>
      </c>
      <c r="B2238" s="55"/>
      <c r="C2238" s="63">
        <v>1</v>
      </c>
      <c r="D2238" s="55" t="s">
        <v>3</v>
      </c>
      <c r="E2238" s="64">
        <v>1588</v>
      </c>
      <c r="F2238" s="56">
        <v>1588</v>
      </c>
    </row>
    <row r="2239" spans="1:6" x14ac:dyDescent="0.25">
      <c r="A2239" s="54" t="s">
        <v>267</v>
      </c>
      <c r="B2239" s="55"/>
      <c r="C2239" s="63">
        <v>5.1799999999999997E-3</v>
      </c>
      <c r="D2239" s="55" t="s">
        <v>167</v>
      </c>
      <c r="E2239" s="64">
        <v>67000</v>
      </c>
      <c r="F2239" s="56">
        <v>347</v>
      </c>
    </row>
    <row r="2240" spans="1:6" x14ac:dyDescent="0.25">
      <c r="A2240" s="54" t="s">
        <v>268</v>
      </c>
      <c r="B2240" s="55"/>
      <c r="C2240" s="63">
        <v>4.0000000000000003E-5</v>
      </c>
      <c r="D2240" s="55" t="s">
        <v>110</v>
      </c>
      <c r="E2240" s="64">
        <v>350000</v>
      </c>
      <c r="F2240" s="56">
        <v>14</v>
      </c>
    </row>
    <row r="2241" spans="1:6" x14ac:dyDescent="0.25">
      <c r="A2241" s="54" t="s">
        <v>269</v>
      </c>
      <c r="B2241" s="55"/>
      <c r="C2241" s="63">
        <v>4.0000000000000003E-5</v>
      </c>
      <c r="D2241" s="55" t="s">
        <v>110</v>
      </c>
      <c r="E2241" s="64">
        <v>350000</v>
      </c>
      <c r="F2241" s="56">
        <v>14</v>
      </c>
    </row>
    <row r="2242" spans="1:6" x14ac:dyDescent="0.25">
      <c r="A2242" s="54" t="s">
        <v>270</v>
      </c>
      <c r="B2242" s="55"/>
      <c r="C2242" s="63">
        <v>6.9999999999999994E-5</v>
      </c>
      <c r="D2242" s="55" t="s">
        <v>249</v>
      </c>
      <c r="E2242" s="64">
        <v>100000</v>
      </c>
      <c r="F2242" s="56">
        <v>7</v>
      </c>
    </row>
    <row r="2243" spans="1:6" x14ac:dyDescent="0.25">
      <c r="A2243" s="54" t="s">
        <v>271</v>
      </c>
      <c r="B2243" s="55"/>
      <c r="C2243" s="63">
        <v>1.04E-2</v>
      </c>
      <c r="D2243" s="55" t="s">
        <v>110</v>
      </c>
      <c r="E2243" s="64">
        <v>20000</v>
      </c>
      <c r="F2243" s="56">
        <v>208</v>
      </c>
    </row>
    <row r="2244" spans="1:6" x14ac:dyDescent="0.25">
      <c r="A2244" s="54" t="s">
        <v>272</v>
      </c>
    </row>
    <row r="2245" spans="1:6" x14ac:dyDescent="0.25">
      <c r="A2245" s="57"/>
      <c r="B2245" s="55"/>
      <c r="C2245" s="55"/>
      <c r="D2245" s="55"/>
      <c r="E2245" s="55" t="s">
        <v>155</v>
      </c>
      <c r="F2245" s="56">
        <v>3119</v>
      </c>
    </row>
    <row r="2246" spans="1:6" x14ac:dyDescent="0.25">
      <c r="A2246" s="30" t="s">
        <v>108</v>
      </c>
      <c r="B2246" s="84">
        <v>0.5</v>
      </c>
      <c r="C2246" s="45" t="s">
        <v>189</v>
      </c>
      <c r="D2246" s="45"/>
      <c r="E2246" s="45"/>
      <c r="F2246" s="46">
        <v>6238</v>
      </c>
    </row>
    <row r="2248" spans="1:6" x14ac:dyDescent="0.25">
      <c r="A2248" s="44" t="s">
        <v>264</v>
      </c>
      <c r="B2248" s="45"/>
      <c r="C2248" s="61" t="s">
        <v>116</v>
      </c>
      <c r="D2248" s="45" t="s">
        <v>25</v>
      </c>
      <c r="E2248" s="62" t="s">
        <v>116</v>
      </c>
      <c r="F2248" s="46" t="s">
        <v>116</v>
      </c>
    </row>
    <row r="2250" spans="1:6" x14ac:dyDescent="0.25">
      <c r="A2250" s="54" t="s">
        <v>265</v>
      </c>
      <c r="B2250" s="55"/>
      <c r="C2250" s="63">
        <v>5.1900000000000002E-3</v>
      </c>
      <c r="D2250" s="55" t="s">
        <v>113</v>
      </c>
      <c r="E2250" s="64">
        <v>181247</v>
      </c>
      <c r="F2250" s="56">
        <v>941</v>
      </c>
    </row>
    <row r="2251" spans="1:6" x14ac:dyDescent="0.25">
      <c r="A2251" s="54" t="s">
        <v>266</v>
      </c>
      <c r="B2251" s="55"/>
      <c r="C2251" s="63">
        <v>1</v>
      </c>
      <c r="D2251" s="55" t="s">
        <v>3</v>
      </c>
      <c r="E2251" s="64">
        <v>1588</v>
      </c>
      <c r="F2251" s="56">
        <v>1588</v>
      </c>
    </row>
    <row r="2252" spans="1:6" x14ac:dyDescent="0.25">
      <c r="A2252" s="54" t="s">
        <v>267</v>
      </c>
      <c r="B2252" s="55"/>
      <c r="C2252" s="63">
        <v>5.1799999999999997E-3</v>
      </c>
      <c r="D2252" s="55" t="s">
        <v>167</v>
      </c>
      <c r="E2252" s="64">
        <v>67000</v>
      </c>
      <c r="F2252" s="56">
        <v>347</v>
      </c>
    </row>
    <row r="2253" spans="1:6" x14ac:dyDescent="0.25">
      <c r="A2253" s="54" t="s">
        <v>268</v>
      </c>
      <c r="B2253" s="55"/>
      <c r="C2253" s="63">
        <v>4.0000000000000003E-5</v>
      </c>
      <c r="D2253" s="55" t="s">
        <v>110</v>
      </c>
      <c r="E2253" s="64">
        <v>350000</v>
      </c>
      <c r="F2253" s="56">
        <v>14</v>
      </c>
    </row>
    <row r="2254" spans="1:6" x14ac:dyDescent="0.25">
      <c r="A2254" s="54" t="s">
        <v>269</v>
      </c>
      <c r="B2254" s="55"/>
      <c r="C2254" s="63">
        <v>4.0000000000000003E-5</v>
      </c>
      <c r="D2254" s="55" t="s">
        <v>110</v>
      </c>
      <c r="E2254" s="64">
        <v>350000</v>
      </c>
      <c r="F2254" s="56">
        <v>14</v>
      </c>
    </row>
    <row r="2255" spans="1:6" x14ac:dyDescent="0.25">
      <c r="A2255" s="54" t="s">
        <v>270</v>
      </c>
      <c r="B2255" s="55"/>
      <c r="C2255" s="63">
        <v>6.9999999999999994E-5</v>
      </c>
      <c r="D2255" s="55" t="s">
        <v>249</v>
      </c>
      <c r="E2255" s="64">
        <v>100000</v>
      </c>
      <c r="F2255" s="56">
        <v>7</v>
      </c>
    </row>
    <row r="2256" spans="1:6" x14ac:dyDescent="0.25">
      <c r="A2256" s="54" t="s">
        <v>271</v>
      </c>
      <c r="B2256" s="55"/>
      <c r="C2256" s="63">
        <v>1.04E-2</v>
      </c>
      <c r="D2256" s="55" t="s">
        <v>110</v>
      </c>
      <c r="E2256" s="64">
        <v>20000</v>
      </c>
      <c r="F2256" s="56">
        <v>208</v>
      </c>
    </row>
    <row r="2257" spans="1:6" x14ac:dyDescent="0.25">
      <c r="A2257" s="54" t="s">
        <v>272</v>
      </c>
    </row>
    <row r="2258" spans="1:6" x14ac:dyDescent="0.25">
      <c r="A2258" s="57"/>
      <c r="B2258" s="55"/>
      <c r="C2258" s="55"/>
      <c r="D2258" s="55"/>
      <c r="E2258" s="55" t="s">
        <v>155</v>
      </c>
      <c r="F2258" s="56">
        <v>3119</v>
      </c>
    </row>
    <row r="2259" spans="1:6" x14ac:dyDescent="0.25">
      <c r="A2259" s="30" t="s">
        <v>108</v>
      </c>
      <c r="B2259" s="84">
        <v>33333.333330000001</v>
      </c>
      <c r="C2259" s="45" t="s">
        <v>189</v>
      </c>
      <c r="D2259" s="45"/>
      <c r="E2259" s="45"/>
      <c r="F2259" s="46">
        <v>0</v>
      </c>
    </row>
    <row r="2261" spans="1:6" x14ac:dyDescent="0.25">
      <c r="A2261" s="31" t="s">
        <v>133</v>
      </c>
      <c r="B2261" s="45"/>
      <c r="C2261" s="45"/>
      <c r="D2261" s="45"/>
      <c r="E2261" s="45"/>
      <c r="F2261" s="47">
        <v>6238</v>
      </c>
    </row>
    <row r="2264" spans="1:6" x14ac:dyDescent="0.25">
      <c r="A2264" s="59" t="s">
        <v>176</v>
      </c>
      <c r="B2264" s="85"/>
      <c r="C2264" s="76"/>
      <c r="D2264" s="83" t="s">
        <v>177</v>
      </c>
      <c r="E2264" s="85"/>
      <c r="F2264" s="60"/>
    </row>
    <row r="2265" spans="1:6" x14ac:dyDescent="0.25">
      <c r="A2265" s="19"/>
      <c r="B2265" s="65"/>
      <c r="C2265" s="65"/>
      <c r="D2265" s="66"/>
      <c r="E2265" s="65"/>
      <c r="F2265" s="20"/>
    </row>
    <row r="2266" spans="1:6" x14ac:dyDescent="0.25">
      <c r="A2266" s="22" t="s">
        <v>116</v>
      </c>
      <c r="B2266" s="67"/>
      <c r="C2266" s="65"/>
      <c r="D2266" s="67" t="s">
        <v>117</v>
      </c>
      <c r="E2266" s="68" t="s">
        <v>116</v>
      </c>
      <c r="F2266" s="24"/>
    </row>
    <row r="2267" spans="1:6" x14ac:dyDescent="0.25">
      <c r="A2267" s="25" t="s">
        <v>116</v>
      </c>
      <c r="B2267" s="65"/>
      <c r="C2267" s="65"/>
      <c r="D2267" s="67" t="s">
        <v>118</v>
      </c>
      <c r="E2267" s="69" t="s">
        <v>116</v>
      </c>
      <c r="F2267" s="24"/>
    </row>
    <row r="2268" spans="1:6" x14ac:dyDescent="0.25">
      <c r="A2268" s="23" t="s">
        <v>116</v>
      </c>
      <c r="B2268" s="65"/>
      <c r="C2268" s="65"/>
      <c r="D2268" s="67" t="s">
        <v>119</v>
      </c>
      <c r="E2268" s="67" t="s">
        <v>116</v>
      </c>
      <c r="F2268" s="24"/>
    </row>
    <row r="2269" spans="1:6" x14ac:dyDescent="0.25">
      <c r="A2269" s="23" t="s">
        <v>116</v>
      </c>
      <c r="B2269" s="67"/>
      <c r="C2269" s="65"/>
      <c r="D2269" s="67" t="s">
        <v>120</v>
      </c>
      <c r="E2269" s="69">
        <v>23</v>
      </c>
      <c r="F2269" s="24"/>
    </row>
    <row r="2270" spans="1:6" x14ac:dyDescent="0.25">
      <c r="A2270" s="23" t="s">
        <v>116</v>
      </c>
      <c r="B2270" s="67"/>
      <c r="C2270" s="65"/>
      <c r="D2270" s="70"/>
      <c r="E2270" s="66"/>
      <c r="F2270" s="24"/>
    </row>
    <row r="2271" spans="1:6" x14ac:dyDescent="0.25">
      <c r="A2271" s="25"/>
      <c r="B2271" s="65"/>
      <c r="C2271" s="65"/>
      <c r="D2271" s="71"/>
      <c r="E2271" s="65"/>
      <c r="F2271" s="26"/>
    </row>
    <row r="2272" spans="1:6" x14ac:dyDescent="0.25">
      <c r="A2272" s="27"/>
      <c r="B2272" s="70"/>
      <c r="C2272" s="70"/>
      <c r="D2272" s="65"/>
      <c r="E2272" s="65"/>
      <c r="F2272" s="26"/>
    </row>
    <row r="2273" spans="1:6" x14ac:dyDescent="0.25">
      <c r="A2273" s="28" t="s">
        <v>121</v>
      </c>
      <c r="B2273" s="65"/>
      <c r="C2273" s="65"/>
      <c r="D2273" s="65"/>
      <c r="E2273" s="65"/>
      <c r="F2273" s="24"/>
    </row>
    <row r="2274" spans="1:6" x14ac:dyDescent="0.25">
      <c r="A2274" s="29" t="s">
        <v>116</v>
      </c>
      <c r="B2274" s="67"/>
      <c r="C2274" s="67"/>
      <c r="D2274" s="65"/>
      <c r="E2274" s="65"/>
      <c r="F2274" s="24"/>
    </row>
    <row r="2275" spans="1:6" x14ac:dyDescent="0.25">
      <c r="A2275" s="29" t="s">
        <v>116</v>
      </c>
      <c r="B2275" s="67"/>
      <c r="C2275" s="67"/>
      <c r="D2275" s="65"/>
      <c r="E2275" s="65"/>
      <c r="F2275" s="24"/>
    </row>
    <row r="2276" spans="1:6" x14ac:dyDescent="0.25">
      <c r="A2276" s="30" t="s">
        <v>116</v>
      </c>
      <c r="B2276" s="45"/>
      <c r="C2276" s="45"/>
      <c r="F2276" s="32"/>
    </row>
    <row r="2277" spans="1:6" x14ac:dyDescent="0.25">
      <c r="A2277" s="38" t="s">
        <v>126</v>
      </c>
      <c r="B2277" s="73"/>
      <c r="C2277" s="73"/>
      <c r="D2277" s="73"/>
      <c r="E2277" s="73"/>
      <c r="F2277" s="39"/>
    </row>
    <row r="2279" spans="1:6" x14ac:dyDescent="0.25">
      <c r="A2279" s="53" t="s">
        <v>194</v>
      </c>
      <c r="B2279" s="76"/>
      <c r="C2279" s="83" t="s">
        <v>0</v>
      </c>
      <c r="D2279" s="77" t="s">
        <v>2</v>
      </c>
      <c r="E2279" s="76" t="s">
        <v>140</v>
      </c>
      <c r="F2279" s="43" t="s">
        <v>131</v>
      </c>
    </row>
    <row r="2281" spans="1:6" x14ac:dyDescent="0.25">
      <c r="A2281" s="44" t="s">
        <v>274</v>
      </c>
      <c r="B2281" s="45"/>
      <c r="C2281" s="61">
        <v>1</v>
      </c>
      <c r="D2281" s="45" t="s">
        <v>25</v>
      </c>
      <c r="E2281" s="62">
        <v>1000</v>
      </c>
      <c r="F2281" s="46">
        <v>1000</v>
      </c>
    </row>
    <row r="2282" spans="1:6" x14ac:dyDescent="0.25">
      <c r="A2282" s="44" t="s">
        <v>275</v>
      </c>
    </row>
    <row r="2284" spans="1:6" x14ac:dyDescent="0.25">
      <c r="A2284" s="44" t="s">
        <v>301</v>
      </c>
      <c r="B2284" s="45"/>
      <c r="C2284" s="61">
        <v>1</v>
      </c>
      <c r="D2284" s="45" t="s">
        <v>29</v>
      </c>
      <c r="E2284" s="62">
        <v>7500</v>
      </c>
      <c r="F2284" s="46">
        <v>7500</v>
      </c>
    </row>
    <row r="2285" spans="1:6" x14ac:dyDescent="0.25">
      <c r="A2285" s="31" t="s">
        <v>198</v>
      </c>
      <c r="B2285" s="45"/>
      <c r="C2285" s="45"/>
      <c r="D2285" s="45"/>
      <c r="E2285" s="45"/>
      <c r="F2285" s="47">
        <v>8500</v>
      </c>
    </row>
    <row r="2287" spans="1:6" x14ac:dyDescent="0.25">
      <c r="A2287" s="48"/>
      <c r="B2287" s="45" t="s">
        <v>134</v>
      </c>
      <c r="C2287" s="45"/>
      <c r="D2287" s="78"/>
      <c r="E2287" s="79" t="s">
        <v>116</v>
      </c>
      <c r="F2287" s="49">
        <v>992807</v>
      </c>
    </row>
    <row r="2289" spans="1:6" x14ac:dyDescent="0.25">
      <c r="A2289" s="30"/>
      <c r="B2289" s="45"/>
      <c r="C2289" s="45"/>
      <c r="D2289" s="80" t="s">
        <v>135</v>
      </c>
      <c r="E2289" s="81"/>
      <c r="F2289" s="50">
        <v>992807</v>
      </c>
    </row>
    <row r="2290" spans="1:6" x14ac:dyDescent="0.25">
      <c r="A2290" s="51" t="s">
        <v>374</v>
      </c>
      <c r="B2290" s="45"/>
      <c r="C2290" s="45"/>
      <c r="D2290" s="82"/>
      <c r="E2290" s="45"/>
      <c r="F2290" s="51"/>
    </row>
    <row r="2291" spans="1:6" x14ac:dyDescent="0.25">
      <c r="A2291" s="30"/>
      <c r="B2291" s="45"/>
      <c r="C2291" s="45"/>
      <c r="D2291" s="45"/>
      <c r="E2291" s="45"/>
      <c r="F2291" s="52"/>
    </row>
    <row r="2293" spans="1:6" x14ac:dyDescent="0.25">
      <c r="A2293" s="40" t="s">
        <v>375</v>
      </c>
      <c r="B2293" s="74" t="s">
        <v>376</v>
      </c>
      <c r="C2293" s="75"/>
      <c r="D2293" s="75"/>
      <c r="E2293" s="75"/>
      <c r="F2293" s="41"/>
    </row>
    <row r="2294" spans="1:6" x14ac:dyDescent="0.25">
      <c r="B2294" s="74" t="s">
        <v>377</v>
      </c>
    </row>
    <row r="2296" spans="1:6" x14ac:dyDescent="0.25">
      <c r="A2296" s="53" t="s">
        <v>139</v>
      </c>
      <c r="B2296" s="76"/>
      <c r="C2296" s="83" t="s">
        <v>0</v>
      </c>
      <c r="D2296" s="77" t="s">
        <v>2</v>
      </c>
      <c r="E2296" s="76" t="s">
        <v>140</v>
      </c>
      <c r="F2296" s="43" t="s">
        <v>131</v>
      </c>
    </row>
    <row r="2298" spans="1:6" x14ac:dyDescent="0.25">
      <c r="A2298" s="44" t="s">
        <v>378</v>
      </c>
      <c r="B2298" s="45"/>
      <c r="C2298" s="61">
        <v>1</v>
      </c>
      <c r="D2298" s="45" t="s">
        <v>379</v>
      </c>
      <c r="E2298" s="62">
        <v>7534200</v>
      </c>
      <c r="F2298" s="46">
        <v>7534200</v>
      </c>
    </row>
    <row r="2299" spans="1:6" x14ac:dyDescent="0.25">
      <c r="A2299" s="44" t="s">
        <v>380</v>
      </c>
      <c r="B2299" s="45"/>
      <c r="C2299" s="61">
        <v>2</v>
      </c>
      <c r="D2299" s="45" t="s">
        <v>29</v>
      </c>
      <c r="E2299" s="62">
        <v>1415200</v>
      </c>
      <c r="F2299" s="46">
        <v>2830400</v>
      </c>
    </row>
    <row r="2300" spans="1:6" x14ac:dyDescent="0.25">
      <c r="A2300" s="44" t="s">
        <v>381</v>
      </c>
      <c r="B2300" s="45"/>
      <c r="C2300" s="61">
        <v>2</v>
      </c>
      <c r="D2300" s="45" t="s">
        <v>379</v>
      </c>
      <c r="E2300" s="62">
        <v>347800</v>
      </c>
      <c r="F2300" s="46">
        <v>695600</v>
      </c>
    </row>
    <row r="2301" spans="1:6" x14ac:dyDescent="0.25">
      <c r="A2301" s="44" t="s">
        <v>382</v>
      </c>
      <c r="B2301" s="45"/>
      <c r="C2301" s="61">
        <v>1</v>
      </c>
      <c r="D2301" s="45" t="s">
        <v>379</v>
      </c>
      <c r="E2301" s="62">
        <v>1200000</v>
      </c>
      <c r="F2301" s="46">
        <v>1200000</v>
      </c>
    </row>
    <row r="2302" spans="1:6" x14ac:dyDescent="0.25">
      <c r="A2302" s="44" t="s">
        <v>383</v>
      </c>
      <c r="B2302" s="45"/>
      <c r="C2302" s="61">
        <v>1</v>
      </c>
      <c r="D2302" s="45" t="s">
        <v>29</v>
      </c>
      <c r="E2302" s="62">
        <v>941688</v>
      </c>
      <c r="F2302" s="46">
        <v>941688</v>
      </c>
    </row>
    <row r="2303" spans="1:6" x14ac:dyDescent="0.25">
      <c r="A2303" s="44" t="s">
        <v>384</v>
      </c>
      <c r="B2303" s="45"/>
      <c r="C2303" s="61">
        <v>1</v>
      </c>
      <c r="D2303" s="45" t="s">
        <v>29</v>
      </c>
      <c r="E2303" s="62">
        <v>92800</v>
      </c>
      <c r="F2303" s="46">
        <v>92800</v>
      </c>
    </row>
    <row r="2304" spans="1:6" x14ac:dyDescent="0.25">
      <c r="A2304" s="44" t="s">
        <v>371</v>
      </c>
      <c r="B2304" s="45"/>
      <c r="C2304" s="61">
        <v>2</v>
      </c>
      <c r="D2304" s="45" t="s">
        <v>29</v>
      </c>
      <c r="E2304" s="62">
        <v>57733</v>
      </c>
      <c r="F2304" s="46">
        <v>115466</v>
      </c>
    </row>
    <row r="2305" spans="1:6" x14ac:dyDescent="0.25">
      <c r="A2305" s="44" t="s">
        <v>373</v>
      </c>
      <c r="B2305" s="45"/>
      <c r="C2305" s="61">
        <v>10</v>
      </c>
      <c r="D2305" s="45" t="s">
        <v>29</v>
      </c>
      <c r="E2305" s="62">
        <v>5800</v>
      </c>
      <c r="F2305" s="46">
        <v>58000</v>
      </c>
    </row>
    <row r="2306" spans="1:6" x14ac:dyDescent="0.25">
      <c r="A2306" s="44" t="s">
        <v>360</v>
      </c>
      <c r="B2306" s="45"/>
      <c r="C2306" s="61">
        <v>60</v>
      </c>
      <c r="D2306" s="45" t="s">
        <v>29</v>
      </c>
      <c r="E2306" s="62">
        <v>17013</v>
      </c>
      <c r="F2306" s="46">
        <v>1020780</v>
      </c>
    </row>
    <row r="2307" spans="1:6" x14ac:dyDescent="0.25">
      <c r="A2307" s="44" t="s">
        <v>385</v>
      </c>
      <c r="B2307" s="45"/>
      <c r="C2307" s="61">
        <v>1</v>
      </c>
      <c r="D2307" s="45" t="s">
        <v>29</v>
      </c>
      <c r="E2307" s="62">
        <v>10000</v>
      </c>
      <c r="F2307" s="46">
        <v>10000</v>
      </c>
    </row>
    <row r="2308" spans="1:6" x14ac:dyDescent="0.25">
      <c r="A2308" s="44" t="s">
        <v>386</v>
      </c>
    </row>
    <row r="2309" spans="1:6" x14ac:dyDescent="0.25">
      <c r="A2309" s="44" t="s">
        <v>387</v>
      </c>
      <c r="B2309" s="45"/>
      <c r="C2309" s="61">
        <v>1</v>
      </c>
      <c r="D2309" s="45" t="s">
        <v>29</v>
      </c>
      <c r="E2309" s="62">
        <v>7000</v>
      </c>
      <c r="F2309" s="46">
        <v>7000</v>
      </c>
    </row>
    <row r="2310" spans="1:6" x14ac:dyDescent="0.25">
      <c r="A2310" s="44" t="s">
        <v>388</v>
      </c>
    </row>
    <row r="2311" spans="1:6" x14ac:dyDescent="0.25">
      <c r="A2311" s="31" t="s">
        <v>144</v>
      </c>
      <c r="B2311" s="45"/>
      <c r="C2311" s="45"/>
      <c r="D2311" s="45"/>
      <c r="E2311" s="45"/>
      <c r="F2311" s="47">
        <v>14505934</v>
      </c>
    </row>
    <row r="2313" spans="1:6" x14ac:dyDescent="0.25">
      <c r="A2313" s="53" t="s">
        <v>148</v>
      </c>
      <c r="B2313" s="76"/>
      <c r="C2313" s="77" t="s">
        <v>0</v>
      </c>
      <c r="D2313" s="76" t="s">
        <v>2</v>
      </c>
      <c r="E2313" s="76" t="s">
        <v>149</v>
      </c>
      <c r="F2313" s="43" t="s">
        <v>131</v>
      </c>
    </row>
    <row r="2315" spans="1:6" x14ac:dyDescent="0.25">
      <c r="A2315" s="44" t="s">
        <v>262</v>
      </c>
      <c r="B2315" s="45"/>
      <c r="C2315" s="61" t="s">
        <v>116</v>
      </c>
      <c r="D2315" s="45" t="s">
        <v>151</v>
      </c>
      <c r="E2315" s="62" t="s">
        <v>116</v>
      </c>
      <c r="F2315" s="46" t="s">
        <v>116</v>
      </c>
    </row>
    <row r="2317" spans="1:6" x14ac:dyDescent="0.25">
      <c r="A2317" s="54" t="s">
        <v>263</v>
      </c>
      <c r="B2317" s="55"/>
      <c r="C2317" s="63">
        <v>1</v>
      </c>
      <c r="D2317" s="55" t="s">
        <v>151</v>
      </c>
      <c r="E2317" s="64">
        <v>183297</v>
      </c>
      <c r="F2317" s="56">
        <v>183297</v>
      </c>
    </row>
    <row r="2319" spans="1:6" x14ac:dyDescent="0.25">
      <c r="A2319" s="54" t="s">
        <v>225</v>
      </c>
      <c r="B2319" s="55"/>
      <c r="C2319" s="63">
        <v>1</v>
      </c>
      <c r="D2319" s="55" t="s">
        <v>151</v>
      </c>
      <c r="E2319" s="64">
        <v>56153</v>
      </c>
      <c r="F2319" s="56">
        <v>56153</v>
      </c>
    </row>
    <row r="2321" spans="1:6" x14ac:dyDescent="0.25">
      <c r="A2321" s="54" t="s">
        <v>154</v>
      </c>
      <c r="B2321" s="55"/>
      <c r="C2321" s="63">
        <v>3</v>
      </c>
      <c r="D2321" s="55" t="s">
        <v>151</v>
      </c>
      <c r="E2321" s="64">
        <v>37951</v>
      </c>
      <c r="F2321" s="56">
        <v>113853</v>
      </c>
    </row>
    <row r="2323" spans="1:6" x14ac:dyDescent="0.25">
      <c r="A2323" s="57"/>
      <c r="B2323" s="55"/>
      <c r="C2323" s="55"/>
      <c r="D2323" s="55"/>
      <c r="E2323" s="55" t="s">
        <v>155</v>
      </c>
      <c r="F2323" s="56">
        <v>353303</v>
      </c>
    </row>
    <row r="2324" spans="1:6" x14ac:dyDescent="0.25">
      <c r="A2324" s="30" t="s">
        <v>108</v>
      </c>
      <c r="B2324" s="84">
        <v>0.44923999999999997</v>
      </c>
      <c r="C2324" s="45" t="s">
        <v>156</v>
      </c>
      <c r="D2324" s="45"/>
      <c r="E2324" s="45"/>
      <c r="F2324" s="46">
        <v>786438</v>
      </c>
    </row>
    <row r="2326" spans="1:6" x14ac:dyDescent="0.25">
      <c r="A2326" s="31" t="s">
        <v>157</v>
      </c>
      <c r="B2326" s="45"/>
      <c r="C2326" s="45"/>
      <c r="D2326" s="45"/>
      <c r="E2326" s="45"/>
      <c r="F2326" s="47">
        <v>786438</v>
      </c>
    </row>
    <row r="2328" spans="1:6" x14ac:dyDescent="0.25">
      <c r="A2328" s="58" t="s">
        <v>158</v>
      </c>
      <c r="B2328" s="76"/>
      <c r="C2328" s="83" t="s">
        <v>0</v>
      </c>
      <c r="D2328" s="77" t="s">
        <v>2</v>
      </c>
      <c r="E2328" s="76" t="s">
        <v>140</v>
      </c>
      <c r="F2328" s="43" t="s">
        <v>131</v>
      </c>
    </row>
    <row r="2330" spans="1:6" x14ac:dyDescent="0.25">
      <c r="A2330" s="44" t="s">
        <v>159</v>
      </c>
      <c r="B2330" s="45"/>
      <c r="C2330" s="61">
        <v>0.05</v>
      </c>
      <c r="D2330" s="45" t="s">
        <v>160</v>
      </c>
      <c r="E2330" s="62">
        <v>786438</v>
      </c>
      <c r="F2330" s="46">
        <v>39322</v>
      </c>
    </row>
    <row r="2332" spans="1:6" x14ac:dyDescent="0.25">
      <c r="A2332" s="31" t="s">
        <v>161</v>
      </c>
      <c r="B2332" s="45"/>
      <c r="C2332" s="45"/>
      <c r="D2332" s="45"/>
      <c r="E2332" s="45"/>
      <c r="F2332" s="47">
        <v>39322</v>
      </c>
    </row>
    <row r="2334" spans="1:6" x14ac:dyDescent="0.25">
      <c r="A2334" s="53" t="s">
        <v>194</v>
      </c>
      <c r="B2334" s="76"/>
      <c r="C2334" s="83" t="s">
        <v>0</v>
      </c>
      <c r="D2334" s="77" t="s">
        <v>2</v>
      </c>
      <c r="E2334" s="76" t="s">
        <v>140</v>
      </c>
      <c r="F2334" s="43" t="s">
        <v>131</v>
      </c>
    </row>
    <row r="2336" spans="1:6" x14ac:dyDescent="0.25">
      <c r="A2336" s="44" t="s">
        <v>248</v>
      </c>
      <c r="B2336" s="45"/>
      <c r="C2336" s="61">
        <v>10</v>
      </c>
      <c r="D2336" s="45" t="s">
        <v>249</v>
      </c>
      <c r="E2336" s="62">
        <v>1200</v>
      </c>
      <c r="F2336" s="46">
        <v>12000</v>
      </c>
    </row>
    <row r="2337" spans="1:6" x14ac:dyDescent="0.25">
      <c r="A2337" s="44" t="s">
        <v>301</v>
      </c>
      <c r="B2337" s="45"/>
      <c r="C2337" s="61">
        <v>3</v>
      </c>
      <c r="D2337" s="45" t="s">
        <v>29</v>
      </c>
      <c r="E2337" s="62">
        <v>7500</v>
      </c>
      <c r="F2337" s="46">
        <v>22500</v>
      </c>
    </row>
    <row r="2338" spans="1:6" x14ac:dyDescent="0.25">
      <c r="A2338" s="44" t="s">
        <v>389</v>
      </c>
      <c r="B2338" s="45"/>
      <c r="C2338" s="61">
        <v>1</v>
      </c>
      <c r="D2338" s="45" t="s">
        <v>33</v>
      </c>
      <c r="E2338" s="62">
        <v>350000</v>
      </c>
      <c r="F2338" s="46">
        <v>350000</v>
      </c>
    </row>
    <row r="2339" spans="1:6" x14ac:dyDescent="0.25">
      <c r="A2339" s="31" t="s">
        <v>198</v>
      </c>
      <c r="B2339" s="45"/>
      <c r="C2339" s="45"/>
      <c r="D2339" s="45"/>
      <c r="E2339" s="45"/>
      <c r="F2339" s="47">
        <v>384500</v>
      </c>
    </row>
    <row r="2341" spans="1:6" x14ac:dyDescent="0.25">
      <c r="A2341" s="53" t="s">
        <v>164</v>
      </c>
      <c r="B2341" s="76"/>
      <c r="C2341" s="83" t="s">
        <v>0</v>
      </c>
      <c r="D2341" s="77" t="s">
        <v>2</v>
      </c>
      <c r="E2341" s="76" t="s">
        <v>140</v>
      </c>
      <c r="F2341" s="43" t="s">
        <v>131</v>
      </c>
    </row>
    <row r="2343" spans="1:6" x14ac:dyDescent="0.25">
      <c r="A2343" s="44" t="s">
        <v>390</v>
      </c>
      <c r="B2343" s="45"/>
      <c r="C2343" s="61" t="s">
        <v>116</v>
      </c>
      <c r="D2343" s="45" t="s">
        <v>29</v>
      </c>
      <c r="E2343" s="62" t="s">
        <v>116</v>
      </c>
      <c r="F2343" s="46" t="s">
        <v>116</v>
      </c>
    </row>
    <row r="2344" spans="1:6" x14ac:dyDescent="0.25">
      <c r="A2344" s="54" t="s">
        <v>391</v>
      </c>
      <c r="B2344" s="55"/>
      <c r="C2344" s="63">
        <v>40</v>
      </c>
      <c r="D2344" s="55" t="s">
        <v>29</v>
      </c>
      <c r="E2344" s="64">
        <v>2310</v>
      </c>
      <c r="F2344" s="56">
        <v>92400</v>
      </c>
    </row>
    <row r="2345" spans="1:6" x14ac:dyDescent="0.25">
      <c r="A2345" s="54" t="s">
        <v>392</v>
      </c>
      <c r="B2345" s="55"/>
      <c r="C2345" s="63">
        <v>1</v>
      </c>
      <c r="D2345" s="55" t="s">
        <v>29</v>
      </c>
      <c r="E2345" s="64">
        <v>170520</v>
      </c>
      <c r="F2345" s="56">
        <v>170520</v>
      </c>
    </row>
    <row r="2346" spans="1:6" x14ac:dyDescent="0.25">
      <c r="A2346" s="54" t="s">
        <v>223</v>
      </c>
      <c r="B2346" s="55"/>
      <c r="C2346" s="63">
        <v>0.55659999999999998</v>
      </c>
      <c r="D2346" s="55" t="s">
        <v>151</v>
      </c>
      <c r="E2346" s="64">
        <v>275351</v>
      </c>
      <c r="F2346" s="56">
        <v>153260</v>
      </c>
    </row>
    <row r="2347" spans="1:6" x14ac:dyDescent="0.25">
      <c r="A2347" s="54" t="s">
        <v>159</v>
      </c>
      <c r="B2347" s="55"/>
      <c r="C2347" s="63">
        <v>0.05</v>
      </c>
      <c r="D2347" s="55" t="s">
        <v>160</v>
      </c>
      <c r="E2347" s="64">
        <v>153260</v>
      </c>
      <c r="F2347" s="56">
        <v>7663</v>
      </c>
    </row>
    <row r="2348" spans="1:6" x14ac:dyDescent="0.25">
      <c r="A2348" s="54" t="s">
        <v>237</v>
      </c>
      <c r="B2348" s="55"/>
      <c r="C2348" s="63">
        <v>0.1232</v>
      </c>
      <c r="D2348" s="55" t="s">
        <v>33</v>
      </c>
      <c r="E2348" s="64">
        <v>513518</v>
      </c>
      <c r="F2348" s="56">
        <v>63265</v>
      </c>
    </row>
    <row r="2349" spans="1:6" x14ac:dyDescent="0.25">
      <c r="A2349" s="54" t="s">
        <v>393</v>
      </c>
      <c r="B2349" s="55"/>
      <c r="C2349" s="63">
        <v>0.13200000000000001</v>
      </c>
      <c r="D2349" s="55" t="s">
        <v>33</v>
      </c>
      <c r="E2349" s="64">
        <v>394386</v>
      </c>
      <c r="F2349" s="56">
        <v>52059</v>
      </c>
    </row>
    <row r="2350" spans="1:6" x14ac:dyDescent="0.25">
      <c r="A2350" s="57"/>
      <c r="B2350" s="55"/>
      <c r="C2350" s="55"/>
      <c r="D2350" s="55"/>
      <c r="E2350" s="55" t="s">
        <v>155</v>
      </c>
      <c r="F2350" s="56">
        <v>539167</v>
      </c>
    </row>
    <row r="2351" spans="1:6" x14ac:dyDescent="0.25">
      <c r="A2351" s="30" t="s">
        <v>0</v>
      </c>
      <c r="B2351" s="84">
        <v>1</v>
      </c>
      <c r="C2351" s="45" t="s">
        <v>169</v>
      </c>
      <c r="D2351" s="45"/>
      <c r="E2351" s="45"/>
      <c r="F2351" s="46">
        <v>539167</v>
      </c>
    </row>
    <row r="2352" spans="1:6" x14ac:dyDescent="0.25">
      <c r="A2352" s="31" t="s">
        <v>170</v>
      </c>
      <c r="B2352" s="45"/>
      <c r="C2352" s="45"/>
      <c r="D2352" s="45"/>
      <c r="E2352" s="45"/>
      <c r="F2352" s="47">
        <v>539167</v>
      </c>
    </row>
    <row r="2354" spans="1:6" x14ac:dyDescent="0.25">
      <c r="A2354" s="48"/>
      <c r="B2354" s="45" t="s">
        <v>134</v>
      </c>
      <c r="C2354" s="45"/>
      <c r="D2354" s="78"/>
      <c r="E2354" s="79" t="s">
        <v>116</v>
      </c>
      <c r="F2354" s="49">
        <v>16255361</v>
      </c>
    </row>
    <row r="2356" spans="1:6" x14ac:dyDescent="0.25">
      <c r="A2356" s="30"/>
      <c r="B2356" s="45"/>
      <c r="C2356" s="45"/>
      <c r="D2356" s="80" t="s">
        <v>135</v>
      </c>
      <c r="E2356" s="81"/>
      <c r="F2356" s="50">
        <v>16255361</v>
      </c>
    </row>
    <row r="2357" spans="1:6" x14ac:dyDescent="0.25">
      <c r="A2357" s="51" t="s">
        <v>394</v>
      </c>
      <c r="B2357" s="45"/>
      <c r="C2357" s="45"/>
      <c r="D2357" s="82"/>
      <c r="E2357" s="45"/>
      <c r="F2357" s="51"/>
    </row>
    <row r="2358" spans="1:6" x14ac:dyDescent="0.25">
      <c r="A2358" s="30"/>
      <c r="B2358" s="45"/>
      <c r="C2358" s="45"/>
      <c r="D2358" s="45"/>
      <c r="E2358" s="45"/>
      <c r="F2358" s="52"/>
    </row>
    <row r="2360" spans="1:6" x14ac:dyDescent="0.25">
      <c r="A2360" s="59" t="s">
        <v>176</v>
      </c>
      <c r="B2360" s="85"/>
      <c r="C2360" s="76"/>
      <c r="D2360" s="83" t="s">
        <v>177</v>
      </c>
      <c r="E2360" s="85"/>
      <c r="F2360" s="60"/>
    </row>
    <row r="2361" spans="1:6" x14ac:dyDescent="0.25">
      <c r="A2361" s="19"/>
      <c r="B2361" s="65"/>
      <c r="C2361" s="65"/>
      <c r="D2361" s="66"/>
      <c r="E2361" s="65"/>
      <c r="F2361" s="20"/>
    </row>
    <row r="2362" spans="1:6" x14ac:dyDescent="0.25">
      <c r="A2362" s="22" t="s">
        <v>116</v>
      </c>
      <c r="B2362" s="67"/>
      <c r="C2362" s="65"/>
      <c r="D2362" s="67" t="s">
        <v>117</v>
      </c>
      <c r="E2362" s="68" t="s">
        <v>116</v>
      </c>
      <c r="F2362" s="24"/>
    </row>
    <row r="2363" spans="1:6" x14ac:dyDescent="0.25">
      <c r="A2363" s="25" t="s">
        <v>116</v>
      </c>
      <c r="B2363" s="65"/>
      <c r="C2363" s="65"/>
      <c r="D2363" s="67" t="s">
        <v>118</v>
      </c>
      <c r="E2363" s="69" t="s">
        <v>116</v>
      </c>
      <c r="F2363" s="24"/>
    </row>
    <row r="2364" spans="1:6" x14ac:dyDescent="0.25">
      <c r="A2364" s="23" t="s">
        <v>116</v>
      </c>
      <c r="B2364" s="65"/>
      <c r="C2364" s="65"/>
      <c r="D2364" s="67" t="s">
        <v>119</v>
      </c>
      <c r="E2364" s="67" t="s">
        <v>116</v>
      </c>
      <c r="F2364" s="24"/>
    </row>
    <row r="2365" spans="1:6" x14ac:dyDescent="0.25">
      <c r="A2365" s="23" t="s">
        <v>116</v>
      </c>
      <c r="B2365" s="67"/>
      <c r="C2365" s="65"/>
      <c r="D2365" s="67" t="s">
        <v>120</v>
      </c>
      <c r="E2365" s="69">
        <v>24</v>
      </c>
      <c r="F2365" s="24"/>
    </row>
    <row r="2366" spans="1:6" x14ac:dyDescent="0.25">
      <c r="A2366" s="23" t="s">
        <v>116</v>
      </c>
      <c r="B2366" s="67"/>
      <c r="C2366" s="65"/>
      <c r="D2366" s="70"/>
      <c r="E2366" s="66"/>
      <c r="F2366" s="24"/>
    </row>
    <row r="2367" spans="1:6" x14ac:dyDescent="0.25">
      <c r="A2367" s="25"/>
      <c r="B2367" s="65"/>
      <c r="C2367" s="65"/>
      <c r="D2367" s="71"/>
      <c r="E2367" s="65"/>
      <c r="F2367" s="26"/>
    </row>
    <row r="2368" spans="1:6" x14ac:dyDescent="0.25">
      <c r="A2368" s="27"/>
      <c r="B2368" s="70"/>
      <c r="C2368" s="70"/>
      <c r="D2368" s="65"/>
      <c r="E2368" s="65"/>
      <c r="F2368" s="26"/>
    </row>
    <row r="2369" spans="1:6" x14ac:dyDescent="0.25">
      <c r="A2369" s="28" t="s">
        <v>121</v>
      </c>
      <c r="B2369" s="65"/>
      <c r="C2369" s="65"/>
      <c r="D2369" s="65"/>
      <c r="E2369" s="65"/>
      <c r="F2369" s="24"/>
    </row>
    <row r="2370" spans="1:6" x14ac:dyDescent="0.25">
      <c r="A2370" s="29" t="s">
        <v>116</v>
      </c>
      <c r="B2370" s="67"/>
      <c r="C2370" s="67"/>
      <c r="D2370" s="65"/>
      <c r="E2370" s="65"/>
      <c r="F2370" s="24"/>
    </row>
    <row r="2371" spans="1:6" x14ac:dyDescent="0.25">
      <c r="A2371" s="29" t="s">
        <v>116</v>
      </c>
      <c r="B2371" s="67"/>
      <c r="C2371" s="67"/>
      <c r="D2371" s="65"/>
      <c r="E2371" s="65"/>
      <c r="F2371" s="24"/>
    </row>
    <row r="2372" spans="1:6" x14ac:dyDescent="0.25">
      <c r="A2372" s="30" t="s">
        <v>116</v>
      </c>
      <c r="B2372" s="45"/>
      <c r="C2372" s="45"/>
      <c r="F2372" s="32"/>
    </row>
    <row r="2373" spans="1:6" x14ac:dyDescent="0.25">
      <c r="A2373" s="38" t="s">
        <v>126</v>
      </c>
      <c r="B2373" s="73"/>
      <c r="C2373" s="73"/>
      <c r="D2373" s="73"/>
      <c r="E2373" s="73"/>
      <c r="F2373" s="39"/>
    </row>
    <row r="2375" spans="1:6" x14ac:dyDescent="0.25">
      <c r="A2375" s="40" t="s">
        <v>395</v>
      </c>
      <c r="B2375" s="74" t="s">
        <v>396</v>
      </c>
      <c r="C2375" s="75"/>
      <c r="D2375" s="75"/>
      <c r="E2375" s="75"/>
      <c r="F2375" s="41"/>
    </row>
    <row r="2376" spans="1:6" x14ac:dyDescent="0.25">
      <c r="B2376" s="74" t="s">
        <v>377</v>
      </c>
    </row>
    <row r="2378" spans="1:6" x14ac:dyDescent="0.25">
      <c r="A2378" s="53" t="s">
        <v>139</v>
      </c>
      <c r="B2378" s="76"/>
      <c r="C2378" s="83" t="s">
        <v>0</v>
      </c>
      <c r="D2378" s="77" t="s">
        <v>2</v>
      </c>
      <c r="E2378" s="76" t="s">
        <v>140</v>
      </c>
      <c r="F2378" s="43" t="s">
        <v>131</v>
      </c>
    </row>
    <row r="2380" spans="1:6" x14ac:dyDescent="0.25">
      <c r="A2380" s="44" t="s">
        <v>397</v>
      </c>
      <c r="B2380" s="45"/>
      <c r="C2380" s="61">
        <v>1.3146599999999999</v>
      </c>
      <c r="D2380" s="45" t="s">
        <v>29</v>
      </c>
      <c r="E2380" s="62">
        <v>12534200</v>
      </c>
      <c r="F2380" s="46">
        <v>16478211</v>
      </c>
    </row>
    <row r="2381" spans="1:6" x14ac:dyDescent="0.25">
      <c r="A2381" s="44" t="s">
        <v>398</v>
      </c>
      <c r="B2381" s="45"/>
      <c r="C2381" s="61">
        <v>1</v>
      </c>
      <c r="D2381" s="45" t="s">
        <v>29</v>
      </c>
      <c r="E2381" s="62">
        <v>1705200</v>
      </c>
      <c r="F2381" s="46">
        <v>1705200</v>
      </c>
    </row>
    <row r="2382" spans="1:6" x14ac:dyDescent="0.25">
      <c r="A2382" s="44" t="s">
        <v>399</v>
      </c>
      <c r="B2382" s="45"/>
      <c r="C2382" s="61">
        <v>1</v>
      </c>
      <c r="D2382" s="45" t="s">
        <v>29</v>
      </c>
      <c r="E2382" s="62">
        <v>941688</v>
      </c>
      <c r="F2382" s="46">
        <v>941688</v>
      </c>
    </row>
    <row r="2383" spans="1:6" x14ac:dyDescent="0.25">
      <c r="A2383" s="44" t="s">
        <v>400</v>
      </c>
      <c r="B2383" s="45"/>
      <c r="C2383" s="61">
        <v>2</v>
      </c>
      <c r="D2383" s="45" t="s">
        <v>29</v>
      </c>
      <c r="E2383" s="62">
        <v>1417520</v>
      </c>
      <c r="F2383" s="46">
        <v>2835040</v>
      </c>
    </row>
    <row r="2384" spans="1:6" x14ac:dyDescent="0.25">
      <c r="A2384" s="44" t="s">
        <v>401</v>
      </c>
      <c r="B2384" s="45"/>
      <c r="C2384" s="61">
        <v>2</v>
      </c>
      <c r="D2384" s="45" t="s">
        <v>29</v>
      </c>
      <c r="E2384" s="62">
        <v>92800</v>
      </c>
      <c r="F2384" s="46">
        <v>185600</v>
      </c>
    </row>
    <row r="2385" spans="1:6" x14ac:dyDescent="0.25">
      <c r="A2385" s="44" t="s">
        <v>402</v>
      </c>
      <c r="B2385" s="45"/>
      <c r="C2385" s="61">
        <v>10</v>
      </c>
      <c r="D2385" s="45" t="s">
        <v>29</v>
      </c>
      <c r="E2385" s="62">
        <v>17400</v>
      </c>
      <c r="F2385" s="46">
        <v>174000</v>
      </c>
    </row>
    <row r="2386" spans="1:6" x14ac:dyDescent="0.25">
      <c r="A2386" s="44" t="s">
        <v>360</v>
      </c>
      <c r="B2386" s="45"/>
      <c r="C2386" s="61">
        <v>60</v>
      </c>
      <c r="D2386" s="45" t="s">
        <v>29</v>
      </c>
      <c r="E2386" s="62">
        <v>17013</v>
      </c>
      <c r="F2386" s="46">
        <v>1020780</v>
      </c>
    </row>
    <row r="2387" spans="1:6" x14ac:dyDescent="0.25">
      <c r="A2387" s="44" t="s">
        <v>385</v>
      </c>
      <c r="B2387" s="45"/>
      <c r="C2387" s="61">
        <v>1</v>
      </c>
      <c r="D2387" s="45" t="s">
        <v>29</v>
      </c>
      <c r="E2387" s="62">
        <v>10000</v>
      </c>
      <c r="F2387" s="46">
        <v>10000</v>
      </c>
    </row>
    <row r="2388" spans="1:6" x14ac:dyDescent="0.25">
      <c r="A2388" s="44" t="s">
        <v>386</v>
      </c>
    </row>
    <row r="2389" spans="1:6" x14ac:dyDescent="0.25">
      <c r="A2389" s="44" t="s">
        <v>387</v>
      </c>
      <c r="B2389" s="45"/>
      <c r="C2389" s="61">
        <v>1</v>
      </c>
      <c r="D2389" s="45" t="s">
        <v>29</v>
      </c>
      <c r="E2389" s="62">
        <v>7000</v>
      </c>
      <c r="F2389" s="46">
        <v>7000</v>
      </c>
    </row>
    <row r="2390" spans="1:6" x14ac:dyDescent="0.25">
      <c r="A2390" s="44" t="s">
        <v>388</v>
      </c>
    </row>
    <row r="2391" spans="1:6" x14ac:dyDescent="0.25">
      <c r="A2391" s="31" t="s">
        <v>144</v>
      </c>
      <c r="B2391" s="45"/>
      <c r="C2391" s="45"/>
      <c r="D2391" s="45"/>
      <c r="E2391" s="45"/>
      <c r="F2391" s="47">
        <v>23357519</v>
      </c>
    </row>
    <row r="2393" spans="1:6" x14ac:dyDescent="0.25">
      <c r="A2393" s="53" t="s">
        <v>148</v>
      </c>
      <c r="B2393" s="76"/>
      <c r="C2393" s="77" t="s">
        <v>0</v>
      </c>
      <c r="D2393" s="76" t="s">
        <v>2</v>
      </c>
      <c r="E2393" s="76" t="s">
        <v>149</v>
      </c>
      <c r="F2393" s="43" t="s">
        <v>131</v>
      </c>
    </row>
    <row r="2395" spans="1:6" x14ac:dyDescent="0.25">
      <c r="A2395" s="44" t="s">
        <v>262</v>
      </c>
      <c r="B2395" s="45"/>
      <c r="C2395" s="61" t="s">
        <v>116</v>
      </c>
      <c r="D2395" s="45" t="s">
        <v>151</v>
      </c>
      <c r="E2395" s="62" t="s">
        <v>116</v>
      </c>
      <c r="F2395" s="46" t="s">
        <v>116</v>
      </c>
    </row>
    <row r="2397" spans="1:6" x14ac:dyDescent="0.25">
      <c r="A2397" s="54" t="s">
        <v>263</v>
      </c>
      <c r="B2397" s="55"/>
      <c r="C2397" s="63">
        <v>1</v>
      </c>
      <c r="D2397" s="55" t="s">
        <v>151</v>
      </c>
      <c r="E2397" s="64">
        <v>183297</v>
      </c>
      <c r="F2397" s="56">
        <v>183297</v>
      </c>
    </row>
    <row r="2399" spans="1:6" x14ac:dyDescent="0.25">
      <c r="A2399" s="54" t="s">
        <v>225</v>
      </c>
      <c r="B2399" s="55"/>
      <c r="C2399" s="63">
        <v>1</v>
      </c>
      <c r="D2399" s="55" t="s">
        <v>151</v>
      </c>
      <c r="E2399" s="64">
        <v>56153</v>
      </c>
      <c r="F2399" s="56">
        <v>56153</v>
      </c>
    </row>
    <row r="2401" spans="1:6" x14ac:dyDescent="0.25">
      <c r="A2401" s="54" t="s">
        <v>154</v>
      </c>
      <c r="B2401" s="55"/>
      <c r="C2401" s="63">
        <v>3</v>
      </c>
      <c r="D2401" s="55" t="s">
        <v>151</v>
      </c>
      <c r="E2401" s="64">
        <v>37951</v>
      </c>
      <c r="F2401" s="56">
        <v>113853</v>
      </c>
    </row>
    <row r="2403" spans="1:6" x14ac:dyDescent="0.25">
      <c r="A2403" s="57"/>
      <c r="B2403" s="55"/>
      <c r="C2403" s="55"/>
      <c r="D2403" s="55"/>
      <c r="E2403" s="55" t="s">
        <v>155</v>
      </c>
      <c r="F2403" s="56">
        <v>353303</v>
      </c>
    </row>
    <row r="2404" spans="1:6" x14ac:dyDescent="0.25">
      <c r="A2404" s="30" t="s">
        <v>108</v>
      </c>
      <c r="B2404" s="84">
        <v>0.39256000000000002</v>
      </c>
      <c r="C2404" s="45" t="s">
        <v>156</v>
      </c>
      <c r="D2404" s="45"/>
      <c r="E2404" s="45"/>
      <c r="F2404" s="46">
        <v>900001</v>
      </c>
    </row>
    <row r="2406" spans="1:6" x14ac:dyDescent="0.25">
      <c r="A2406" s="31" t="s">
        <v>157</v>
      </c>
      <c r="B2406" s="45"/>
      <c r="C2406" s="45"/>
      <c r="D2406" s="45"/>
      <c r="E2406" s="45"/>
      <c r="F2406" s="47">
        <v>900001</v>
      </c>
    </row>
    <row r="2408" spans="1:6" x14ac:dyDescent="0.25">
      <c r="A2408" s="58" t="s">
        <v>158</v>
      </c>
      <c r="B2408" s="76"/>
      <c r="C2408" s="83" t="s">
        <v>0</v>
      </c>
      <c r="D2408" s="77" t="s">
        <v>2</v>
      </c>
      <c r="E2408" s="76" t="s">
        <v>140</v>
      </c>
      <c r="F2408" s="43" t="s">
        <v>131</v>
      </c>
    </row>
    <row r="2410" spans="1:6" x14ac:dyDescent="0.25">
      <c r="A2410" s="44" t="s">
        <v>159</v>
      </c>
      <c r="B2410" s="45"/>
      <c r="C2410" s="61">
        <v>0.05</v>
      </c>
      <c r="D2410" s="45" t="s">
        <v>160</v>
      </c>
      <c r="E2410" s="62">
        <v>900001</v>
      </c>
      <c r="F2410" s="46">
        <v>45000</v>
      </c>
    </row>
    <row r="2412" spans="1:6" x14ac:dyDescent="0.25">
      <c r="A2412" s="31" t="s">
        <v>161</v>
      </c>
      <c r="B2412" s="45"/>
      <c r="C2412" s="45"/>
      <c r="D2412" s="45"/>
      <c r="E2412" s="45"/>
      <c r="F2412" s="47">
        <v>45000</v>
      </c>
    </row>
    <row r="2414" spans="1:6" x14ac:dyDescent="0.25">
      <c r="A2414" s="53" t="s">
        <v>194</v>
      </c>
      <c r="B2414" s="76"/>
      <c r="C2414" s="83" t="s">
        <v>0</v>
      </c>
      <c r="D2414" s="77" t="s">
        <v>2</v>
      </c>
      <c r="E2414" s="76" t="s">
        <v>140</v>
      </c>
      <c r="F2414" s="43" t="s">
        <v>131</v>
      </c>
    </row>
    <row r="2416" spans="1:6" x14ac:dyDescent="0.25">
      <c r="A2416" s="44" t="s">
        <v>274</v>
      </c>
      <c r="B2416" s="45"/>
      <c r="C2416" s="61">
        <v>1</v>
      </c>
      <c r="D2416" s="45" t="s">
        <v>25</v>
      </c>
      <c r="E2416" s="62">
        <v>1000</v>
      </c>
      <c r="F2416" s="46">
        <v>1000</v>
      </c>
    </row>
    <row r="2417" spans="1:6" x14ac:dyDescent="0.25">
      <c r="A2417" s="44" t="s">
        <v>275</v>
      </c>
    </row>
    <row r="2418" spans="1:6" x14ac:dyDescent="0.25">
      <c r="A2418" s="44" t="s">
        <v>301</v>
      </c>
      <c r="B2418" s="45"/>
      <c r="C2418" s="61">
        <v>3</v>
      </c>
      <c r="D2418" s="45" t="s">
        <v>29</v>
      </c>
      <c r="E2418" s="62">
        <v>7500</v>
      </c>
      <c r="F2418" s="46">
        <v>22500</v>
      </c>
    </row>
    <row r="2419" spans="1:6" x14ac:dyDescent="0.25">
      <c r="A2419" s="44" t="s">
        <v>389</v>
      </c>
      <c r="B2419" s="45"/>
      <c r="C2419" s="61">
        <v>1</v>
      </c>
      <c r="D2419" s="45" t="s">
        <v>33</v>
      </c>
      <c r="E2419" s="62">
        <v>350000</v>
      </c>
      <c r="F2419" s="46">
        <v>350000</v>
      </c>
    </row>
    <row r="2420" spans="1:6" x14ac:dyDescent="0.25">
      <c r="A2420" s="31" t="s">
        <v>198</v>
      </c>
      <c r="B2420" s="45"/>
      <c r="C2420" s="45"/>
      <c r="D2420" s="45"/>
      <c r="E2420" s="45"/>
      <c r="F2420" s="47">
        <v>373500</v>
      </c>
    </row>
    <row r="2422" spans="1:6" x14ac:dyDescent="0.25">
      <c r="A2422" s="48"/>
      <c r="B2422" s="45" t="s">
        <v>134</v>
      </c>
      <c r="C2422" s="45"/>
      <c r="D2422" s="78"/>
      <c r="E2422" s="79" t="s">
        <v>116</v>
      </c>
      <c r="F2422" s="49">
        <v>24676020</v>
      </c>
    </row>
    <row r="2424" spans="1:6" x14ac:dyDescent="0.25">
      <c r="A2424" s="30"/>
      <c r="B2424" s="45"/>
      <c r="C2424" s="45"/>
      <c r="D2424" s="80" t="s">
        <v>135</v>
      </c>
      <c r="E2424" s="81"/>
      <c r="F2424" s="50">
        <v>24676020</v>
      </c>
    </row>
    <row r="2425" spans="1:6" x14ac:dyDescent="0.25">
      <c r="A2425" s="51" t="s">
        <v>403</v>
      </c>
      <c r="B2425" s="45"/>
      <c r="C2425" s="45"/>
      <c r="D2425" s="82"/>
      <c r="E2425" s="45"/>
      <c r="F2425" s="51"/>
    </row>
    <row r="2426" spans="1:6" x14ac:dyDescent="0.25">
      <c r="A2426" s="30"/>
      <c r="B2426" s="45"/>
      <c r="C2426" s="45"/>
      <c r="D2426" s="45"/>
      <c r="E2426" s="45"/>
      <c r="F2426" s="52"/>
    </row>
    <row r="2428" spans="1:6" x14ac:dyDescent="0.25">
      <c r="A2428" s="40" t="s">
        <v>404</v>
      </c>
      <c r="B2428" s="74" t="s">
        <v>405</v>
      </c>
      <c r="C2428" s="75"/>
      <c r="D2428" s="75"/>
      <c r="E2428" s="75"/>
      <c r="F2428" s="41"/>
    </row>
    <row r="2429" spans="1:6" x14ac:dyDescent="0.25">
      <c r="A2429" s="53" t="s">
        <v>139</v>
      </c>
      <c r="B2429" s="76"/>
      <c r="C2429" s="83" t="s">
        <v>0</v>
      </c>
      <c r="D2429" s="77" t="s">
        <v>2</v>
      </c>
      <c r="E2429" s="76" t="s">
        <v>140</v>
      </c>
      <c r="F2429" s="43" t="s">
        <v>131</v>
      </c>
    </row>
    <row r="2431" spans="1:6" x14ac:dyDescent="0.25">
      <c r="A2431" s="44" t="s">
        <v>406</v>
      </c>
      <c r="B2431" s="45"/>
      <c r="C2431" s="61">
        <v>1</v>
      </c>
      <c r="D2431" s="45" t="s">
        <v>29</v>
      </c>
      <c r="E2431" s="62">
        <v>341180</v>
      </c>
      <c r="F2431" s="46">
        <v>341180</v>
      </c>
    </row>
    <row r="2432" spans="1:6" x14ac:dyDescent="0.25">
      <c r="A2432" s="44" t="s">
        <v>360</v>
      </c>
      <c r="B2432" s="45"/>
      <c r="C2432" s="61">
        <v>12</v>
      </c>
      <c r="D2432" s="45" t="s">
        <v>29</v>
      </c>
      <c r="E2432" s="62">
        <v>17013</v>
      </c>
      <c r="F2432" s="46">
        <v>204156</v>
      </c>
    </row>
    <row r="2433" spans="1:6" x14ac:dyDescent="0.25">
      <c r="A2433" s="44" t="s">
        <v>407</v>
      </c>
      <c r="B2433" s="45"/>
      <c r="C2433" s="61">
        <v>2</v>
      </c>
      <c r="D2433" s="45" t="s">
        <v>29</v>
      </c>
      <c r="E2433" s="62">
        <v>9280</v>
      </c>
      <c r="F2433" s="46">
        <v>18560</v>
      </c>
    </row>
    <row r="2434" spans="1:6" x14ac:dyDescent="0.25">
      <c r="A2434" s="44" t="s">
        <v>385</v>
      </c>
      <c r="B2434" s="45"/>
      <c r="C2434" s="61">
        <v>1</v>
      </c>
      <c r="D2434" s="45" t="s">
        <v>29</v>
      </c>
      <c r="E2434" s="62">
        <v>10000</v>
      </c>
      <c r="F2434" s="46">
        <v>10000</v>
      </c>
    </row>
    <row r="2435" spans="1:6" x14ac:dyDescent="0.25">
      <c r="A2435" s="44" t="s">
        <v>386</v>
      </c>
    </row>
    <row r="2436" spans="1:6" x14ac:dyDescent="0.25">
      <c r="A2436" s="44" t="s">
        <v>387</v>
      </c>
      <c r="B2436" s="45"/>
      <c r="C2436" s="61">
        <v>1</v>
      </c>
      <c r="D2436" s="45" t="s">
        <v>29</v>
      </c>
      <c r="E2436" s="62">
        <v>7000</v>
      </c>
      <c r="F2436" s="46">
        <v>7000</v>
      </c>
    </row>
    <row r="2437" spans="1:6" x14ac:dyDescent="0.25">
      <c r="A2437" s="44" t="s">
        <v>388</v>
      </c>
    </row>
    <row r="2438" spans="1:6" x14ac:dyDescent="0.25">
      <c r="A2438" s="31" t="s">
        <v>144</v>
      </c>
      <c r="B2438" s="45"/>
      <c r="C2438" s="45"/>
      <c r="D2438" s="45"/>
      <c r="E2438" s="45"/>
      <c r="F2438" s="47">
        <v>580896</v>
      </c>
    </row>
    <row r="2440" spans="1:6" x14ac:dyDescent="0.25">
      <c r="A2440" s="53" t="s">
        <v>148</v>
      </c>
      <c r="B2440" s="76"/>
      <c r="C2440" s="77" t="s">
        <v>0</v>
      </c>
      <c r="D2440" s="76" t="s">
        <v>2</v>
      </c>
      <c r="E2440" s="76" t="s">
        <v>149</v>
      </c>
      <c r="F2440" s="43" t="s">
        <v>131</v>
      </c>
    </row>
    <row r="2442" spans="1:6" x14ac:dyDescent="0.25">
      <c r="A2442" s="44" t="s">
        <v>408</v>
      </c>
      <c r="B2442" s="45"/>
      <c r="C2442" s="61" t="s">
        <v>116</v>
      </c>
      <c r="D2442" s="45" t="s">
        <v>151</v>
      </c>
      <c r="E2442" s="62" t="s">
        <v>116</v>
      </c>
      <c r="F2442" s="46" t="s">
        <v>116</v>
      </c>
    </row>
    <row r="2444" spans="1:6" x14ac:dyDescent="0.25">
      <c r="A2444" s="54" t="s">
        <v>263</v>
      </c>
      <c r="B2444" s="55"/>
      <c r="C2444" s="63">
        <v>1</v>
      </c>
      <c r="D2444" s="55" t="s">
        <v>151</v>
      </c>
      <c r="E2444" s="64">
        <v>183297</v>
      </c>
      <c r="F2444" s="56">
        <v>183297</v>
      </c>
    </row>
    <row r="2446" spans="1:6" x14ac:dyDescent="0.25">
      <c r="A2446" s="54" t="s">
        <v>225</v>
      </c>
      <c r="B2446" s="55"/>
      <c r="C2446" s="63">
        <v>1</v>
      </c>
      <c r="D2446" s="55" t="s">
        <v>151</v>
      </c>
      <c r="E2446" s="64">
        <v>56153</v>
      </c>
      <c r="F2446" s="56">
        <v>56153</v>
      </c>
    </row>
    <row r="2448" spans="1:6" x14ac:dyDescent="0.25">
      <c r="A2448" s="54" t="s">
        <v>154</v>
      </c>
      <c r="B2448" s="55"/>
      <c r="C2448" s="63">
        <v>1</v>
      </c>
      <c r="D2448" s="55" t="s">
        <v>151</v>
      </c>
      <c r="E2448" s="64">
        <v>37951</v>
      </c>
      <c r="F2448" s="56">
        <v>37951</v>
      </c>
    </row>
    <row r="2450" spans="1:6" x14ac:dyDescent="0.25">
      <c r="A2450" s="57"/>
      <c r="B2450" s="55"/>
      <c r="C2450" s="55"/>
      <c r="D2450" s="55"/>
      <c r="E2450" s="55" t="s">
        <v>155</v>
      </c>
      <c r="F2450" s="56">
        <v>277401</v>
      </c>
    </row>
    <row r="2451" spans="1:6" x14ac:dyDescent="0.25">
      <c r="A2451" s="30" t="s">
        <v>108</v>
      </c>
      <c r="B2451" s="84">
        <v>2.3116599999999998</v>
      </c>
      <c r="C2451" s="45" t="s">
        <v>156</v>
      </c>
      <c r="D2451" s="45"/>
      <c r="E2451" s="45"/>
      <c r="F2451" s="46">
        <v>120001</v>
      </c>
    </row>
    <row r="2453" spans="1:6" x14ac:dyDescent="0.25">
      <c r="A2453" s="31" t="s">
        <v>157</v>
      </c>
      <c r="B2453" s="45"/>
      <c r="C2453" s="45"/>
      <c r="D2453" s="45"/>
      <c r="E2453" s="45"/>
      <c r="F2453" s="47">
        <v>120001</v>
      </c>
    </row>
    <row r="2455" spans="1:6" x14ac:dyDescent="0.25">
      <c r="A2455" s="58" t="s">
        <v>158</v>
      </c>
      <c r="B2455" s="76"/>
      <c r="C2455" s="83" t="s">
        <v>0</v>
      </c>
      <c r="D2455" s="77" t="s">
        <v>2</v>
      </c>
      <c r="E2455" s="76" t="s">
        <v>140</v>
      </c>
      <c r="F2455" s="43" t="s">
        <v>131</v>
      </c>
    </row>
    <row r="2458" spans="1:6" x14ac:dyDescent="0.25">
      <c r="A2458" s="59" t="s">
        <v>176</v>
      </c>
      <c r="B2458" s="85"/>
      <c r="C2458" s="76"/>
      <c r="D2458" s="83" t="s">
        <v>177</v>
      </c>
      <c r="E2458" s="85"/>
      <c r="F2458" s="60"/>
    </row>
    <row r="2459" spans="1:6" x14ac:dyDescent="0.25">
      <c r="A2459" s="19"/>
      <c r="B2459" s="65"/>
      <c r="C2459" s="65"/>
      <c r="D2459" s="66"/>
      <c r="E2459" s="65"/>
      <c r="F2459" s="20"/>
    </row>
    <row r="2460" spans="1:6" x14ac:dyDescent="0.25">
      <c r="A2460" s="22" t="s">
        <v>116</v>
      </c>
      <c r="B2460" s="67"/>
      <c r="C2460" s="65"/>
      <c r="D2460" s="67" t="s">
        <v>117</v>
      </c>
      <c r="E2460" s="68" t="s">
        <v>116</v>
      </c>
      <c r="F2460" s="24"/>
    </row>
    <row r="2461" spans="1:6" x14ac:dyDescent="0.25">
      <c r="A2461" s="25" t="s">
        <v>116</v>
      </c>
      <c r="B2461" s="65"/>
      <c r="C2461" s="65"/>
      <c r="D2461" s="67" t="s">
        <v>118</v>
      </c>
      <c r="E2461" s="69" t="s">
        <v>116</v>
      </c>
      <c r="F2461" s="24"/>
    </row>
    <row r="2462" spans="1:6" x14ac:dyDescent="0.25">
      <c r="A2462" s="23" t="s">
        <v>116</v>
      </c>
      <c r="B2462" s="65"/>
      <c r="C2462" s="65"/>
      <c r="D2462" s="67" t="s">
        <v>119</v>
      </c>
      <c r="E2462" s="67" t="s">
        <v>116</v>
      </c>
      <c r="F2462" s="24"/>
    </row>
    <row r="2463" spans="1:6" x14ac:dyDescent="0.25">
      <c r="A2463" s="23" t="s">
        <v>116</v>
      </c>
      <c r="B2463" s="67"/>
      <c r="C2463" s="65"/>
      <c r="D2463" s="67" t="s">
        <v>120</v>
      </c>
      <c r="E2463" s="69">
        <v>25</v>
      </c>
      <c r="F2463" s="24"/>
    </row>
    <row r="2464" spans="1:6" x14ac:dyDescent="0.25">
      <c r="A2464" s="23" t="s">
        <v>116</v>
      </c>
      <c r="B2464" s="67"/>
      <c r="C2464" s="65"/>
      <c r="D2464" s="70"/>
      <c r="E2464" s="66"/>
      <c r="F2464" s="24"/>
    </row>
    <row r="2465" spans="1:6" x14ac:dyDescent="0.25">
      <c r="A2465" s="25"/>
      <c r="B2465" s="65"/>
      <c r="C2465" s="65"/>
      <c r="D2465" s="71"/>
      <c r="E2465" s="65"/>
      <c r="F2465" s="26"/>
    </row>
    <row r="2466" spans="1:6" x14ac:dyDescent="0.25">
      <c r="A2466" s="27"/>
      <c r="B2466" s="70"/>
      <c r="C2466" s="70"/>
      <c r="D2466" s="65"/>
      <c r="E2466" s="65"/>
      <c r="F2466" s="26"/>
    </row>
    <row r="2467" spans="1:6" x14ac:dyDescent="0.25">
      <c r="A2467" s="28" t="s">
        <v>121</v>
      </c>
      <c r="B2467" s="65"/>
      <c r="C2467" s="65"/>
      <c r="D2467" s="65"/>
      <c r="E2467" s="65"/>
      <c r="F2467" s="24"/>
    </row>
    <row r="2468" spans="1:6" x14ac:dyDescent="0.25">
      <c r="A2468" s="29" t="s">
        <v>116</v>
      </c>
      <c r="B2468" s="67"/>
      <c r="C2468" s="67"/>
      <c r="D2468" s="65"/>
      <c r="E2468" s="65"/>
      <c r="F2468" s="24"/>
    </row>
    <row r="2469" spans="1:6" x14ac:dyDescent="0.25">
      <c r="A2469" s="29" t="s">
        <v>116</v>
      </c>
      <c r="B2469" s="67"/>
      <c r="C2469" s="67"/>
      <c r="D2469" s="65"/>
      <c r="E2469" s="65"/>
      <c r="F2469" s="24"/>
    </row>
    <row r="2470" spans="1:6" x14ac:dyDescent="0.25">
      <c r="A2470" s="30" t="s">
        <v>116</v>
      </c>
      <c r="B2470" s="45"/>
      <c r="C2470" s="45"/>
      <c r="F2470" s="32"/>
    </row>
    <row r="2471" spans="1:6" x14ac:dyDescent="0.25">
      <c r="A2471" s="38" t="s">
        <v>126</v>
      </c>
      <c r="B2471" s="73"/>
      <c r="C2471" s="73"/>
      <c r="D2471" s="73"/>
      <c r="E2471" s="73"/>
      <c r="F2471" s="39"/>
    </row>
    <row r="2473" spans="1:6" x14ac:dyDescent="0.25">
      <c r="A2473" s="44" t="s">
        <v>159</v>
      </c>
      <c r="B2473" s="45"/>
      <c r="C2473" s="61">
        <v>0.05</v>
      </c>
      <c r="D2473" s="45" t="s">
        <v>160</v>
      </c>
      <c r="E2473" s="62">
        <v>120001</v>
      </c>
      <c r="F2473" s="46">
        <v>6000</v>
      </c>
    </row>
    <row r="2475" spans="1:6" x14ac:dyDescent="0.25">
      <c r="A2475" s="31" t="s">
        <v>161</v>
      </c>
      <c r="B2475" s="45"/>
      <c r="C2475" s="45"/>
      <c r="D2475" s="45"/>
      <c r="E2475" s="45"/>
      <c r="F2475" s="47">
        <v>6000</v>
      </c>
    </row>
    <row r="2477" spans="1:6" x14ac:dyDescent="0.25">
      <c r="A2477" s="53" t="s">
        <v>194</v>
      </c>
      <c r="B2477" s="76"/>
      <c r="C2477" s="83" t="s">
        <v>0</v>
      </c>
      <c r="D2477" s="77" t="s">
        <v>2</v>
      </c>
      <c r="E2477" s="76" t="s">
        <v>140</v>
      </c>
      <c r="F2477" s="43" t="s">
        <v>131</v>
      </c>
    </row>
    <row r="2479" spans="1:6" x14ac:dyDescent="0.25">
      <c r="A2479" s="44" t="s">
        <v>276</v>
      </c>
      <c r="B2479" s="45"/>
      <c r="C2479" s="61">
        <v>2</v>
      </c>
      <c r="D2479" s="45" t="s">
        <v>249</v>
      </c>
      <c r="E2479" s="62">
        <v>500</v>
      </c>
      <c r="F2479" s="46">
        <v>1000</v>
      </c>
    </row>
    <row r="2480" spans="1:6" x14ac:dyDescent="0.25">
      <c r="A2480" s="44" t="s">
        <v>409</v>
      </c>
      <c r="B2480" s="45"/>
      <c r="C2480" s="61">
        <v>1</v>
      </c>
      <c r="D2480" s="45" t="s">
        <v>29</v>
      </c>
      <c r="E2480" s="62">
        <v>14000</v>
      </c>
      <c r="F2480" s="46">
        <v>14000</v>
      </c>
    </row>
    <row r="2481" spans="1:6" x14ac:dyDescent="0.25">
      <c r="A2481" s="31" t="s">
        <v>198</v>
      </c>
      <c r="B2481" s="45"/>
      <c r="C2481" s="45"/>
      <c r="D2481" s="45"/>
      <c r="E2481" s="45"/>
      <c r="F2481" s="47">
        <v>15000</v>
      </c>
    </row>
    <row r="2483" spans="1:6" x14ac:dyDescent="0.25">
      <c r="A2483" s="53" t="s">
        <v>164</v>
      </c>
      <c r="B2483" s="76"/>
      <c r="C2483" s="83" t="s">
        <v>0</v>
      </c>
      <c r="D2483" s="77" t="s">
        <v>2</v>
      </c>
      <c r="E2483" s="76" t="s">
        <v>140</v>
      </c>
      <c r="F2483" s="43" t="s">
        <v>131</v>
      </c>
    </row>
    <row r="2485" spans="1:6" x14ac:dyDescent="0.25">
      <c r="A2485" s="44" t="s">
        <v>410</v>
      </c>
      <c r="B2485" s="45"/>
      <c r="C2485" s="61" t="s">
        <v>116</v>
      </c>
      <c r="D2485" s="45" t="s">
        <v>29</v>
      </c>
      <c r="E2485" s="62" t="s">
        <v>116</v>
      </c>
      <c r="F2485" s="46" t="s">
        <v>116</v>
      </c>
    </row>
    <row r="2486" spans="1:6" x14ac:dyDescent="0.25">
      <c r="A2486" s="54" t="s">
        <v>411</v>
      </c>
      <c r="B2486" s="55"/>
      <c r="C2486" s="63">
        <v>1</v>
      </c>
      <c r="D2486" s="55" t="s">
        <v>25</v>
      </c>
      <c r="E2486" s="64">
        <v>32342</v>
      </c>
      <c r="F2486" s="56">
        <v>32342</v>
      </c>
    </row>
    <row r="2487" spans="1:6" x14ac:dyDescent="0.25">
      <c r="A2487" s="54" t="s">
        <v>412</v>
      </c>
      <c r="B2487" s="55"/>
      <c r="C2487" s="63">
        <v>1</v>
      </c>
      <c r="D2487" s="55" t="s">
        <v>29</v>
      </c>
      <c r="E2487" s="64">
        <v>19742</v>
      </c>
      <c r="F2487" s="56">
        <v>19742</v>
      </c>
    </row>
    <row r="2488" spans="1:6" x14ac:dyDescent="0.25">
      <c r="A2488" s="54" t="s">
        <v>413</v>
      </c>
      <c r="B2488" s="55"/>
      <c r="C2488" s="63">
        <v>1</v>
      </c>
      <c r="D2488" s="55" t="s">
        <v>29</v>
      </c>
      <c r="E2488" s="64">
        <v>58864</v>
      </c>
      <c r="F2488" s="56">
        <v>58864</v>
      </c>
    </row>
    <row r="2489" spans="1:6" x14ac:dyDescent="0.25">
      <c r="A2489" s="54" t="s">
        <v>414</v>
      </c>
      <c r="B2489" s="55"/>
      <c r="C2489" s="63">
        <v>1</v>
      </c>
      <c r="D2489" s="55" t="s">
        <v>29</v>
      </c>
      <c r="E2489" s="64">
        <v>33701</v>
      </c>
      <c r="F2489" s="56">
        <v>33701</v>
      </c>
    </row>
    <row r="2490" spans="1:6" x14ac:dyDescent="0.25">
      <c r="A2490" s="54" t="s">
        <v>223</v>
      </c>
      <c r="B2490" s="55"/>
      <c r="C2490" s="63">
        <v>0.29054000000000002</v>
      </c>
      <c r="D2490" s="55" t="s">
        <v>151</v>
      </c>
      <c r="E2490" s="64">
        <v>275351</v>
      </c>
      <c r="F2490" s="56">
        <v>80000</v>
      </c>
    </row>
    <row r="2491" spans="1:6" x14ac:dyDescent="0.25">
      <c r="A2491" s="54" t="s">
        <v>159</v>
      </c>
      <c r="B2491" s="55"/>
      <c r="C2491" s="63">
        <v>0.05</v>
      </c>
      <c r="D2491" s="55" t="s">
        <v>160</v>
      </c>
      <c r="E2491" s="64">
        <v>80000</v>
      </c>
      <c r="F2491" s="56">
        <v>4000</v>
      </c>
    </row>
    <row r="2492" spans="1:6" x14ac:dyDescent="0.25">
      <c r="A2492" s="54" t="s">
        <v>276</v>
      </c>
      <c r="B2492" s="55"/>
      <c r="C2492" s="63">
        <v>0.5</v>
      </c>
      <c r="D2492" s="55" t="s">
        <v>249</v>
      </c>
      <c r="E2492" s="64">
        <v>500</v>
      </c>
      <c r="F2492" s="56">
        <v>250</v>
      </c>
    </row>
    <row r="2493" spans="1:6" x14ac:dyDescent="0.25">
      <c r="A2493" s="54" t="s">
        <v>237</v>
      </c>
      <c r="B2493" s="55"/>
      <c r="C2493" s="63">
        <v>0.3</v>
      </c>
      <c r="D2493" s="55" t="s">
        <v>33</v>
      </c>
      <c r="E2493" s="64">
        <v>863849</v>
      </c>
      <c r="F2493" s="56">
        <v>259155</v>
      </c>
    </row>
    <row r="2494" spans="1:6" x14ac:dyDescent="0.25">
      <c r="A2494" s="57"/>
      <c r="B2494" s="55"/>
      <c r="C2494" s="55"/>
      <c r="D2494" s="55"/>
      <c r="E2494" s="55" t="s">
        <v>155</v>
      </c>
      <c r="F2494" s="56">
        <v>488054</v>
      </c>
    </row>
    <row r="2495" spans="1:6" x14ac:dyDescent="0.25">
      <c r="A2495" s="30" t="s">
        <v>0</v>
      </c>
      <c r="B2495" s="84">
        <v>1</v>
      </c>
      <c r="C2495" s="45" t="s">
        <v>169</v>
      </c>
      <c r="D2495" s="45"/>
      <c r="E2495" s="45"/>
      <c r="F2495" s="46">
        <v>488054</v>
      </c>
    </row>
    <row r="2496" spans="1:6" x14ac:dyDescent="0.25">
      <c r="A2496" s="31" t="s">
        <v>170</v>
      </c>
      <c r="B2496" s="45"/>
      <c r="C2496" s="45"/>
      <c r="D2496" s="45"/>
      <c r="E2496" s="45"/>
      <c r="F2496" s="47">
        <v>488054</v>
      </c>
    </row>
    <row r="2498" spans="1:6" x14ac:dyDescent="0.25">
      <c r="A2498" s="48"/>
      <c r="B2498" s="45" t="s">
        <v>134</v>
      </c>
      <c r="C2498" s="45"/>
      <c r="D2498" s="78"/>
      <c r="E2498" s="79" t="s">
        <v>116</v>
      </c>
      <c r="F2498" s="49">
        <v>1209951</v>
      </c>
    </row>
    <row r="2500" spans="1:6" x14ac:dyDescent="0.25">
      <c r="A2500" s="30"/>
      <c r="B2500" s="45"/>
      <c r="C2500" s="45"/>
      <c r="D2500" s="80" t="s">
        <v>135</v>
      </c>
      <c r="E2500" s="81"/>
      <c r="F2500" s="50">
        <v>1209951</v>
      </c>
    </row>
    <row r="2501" spans="1:6" x14ac:dyDescent="0.25">
      <c r="A2501" s="51" t="s">
        <v>415</v>
      </c>
      <c r="B2501" s="45"/>
      <c r="C2501" s="45"/>
      <c r="D2501" s="82"/>
      <c r="E2501" s="45"/>
      <c r="F2501" s="51"/>
    </row>
    <row r="2502" spans="1:6" x14ac:dyDescent="0.25">
      <c r="A2502" s="30"/>
      <c r="B2502" s="45"/>
      <c r="C2502" s="45"/>
      <c r="D2502" s="45"/>
      <c r="E2502" s="45"/>
      <c r="F2502" s="52"/>
    </row>
    <row r="2504" spans="1:6" x14ac:dyDescent="0.25">
      <c r="A2504" s="40" t="s">
        <v>416</v>
      </c>
      <c r="B2504" s="74" t="s">
        <v>417</v>
      </c>
      <c r="C2504" s="75"/>
      <c r="D2504" s="75"/>
      <c r="E2504" s="75"/>
      <c r="F2504" s="41"/>
    </row>
    <row r="2505" spans="1:6" x14ac:dyDescent="0.25">
      <c r="A2505" s="53" t="s">
        <v>139</v>
      </c>
      <c r="B2505" s="76"/>
      <c r="C2505" s="83" t="s">
        <v>0</v>
      </c>
      <c r="D2505" s="77" t="s">
        <v>2</v>
      </c>
      <c r="E2505" s="76" t="s">
        <v>140</v>
      </c>
      <c r="F2505" s="43" t="s">
        <v>131</v>
      </c>
    </row>
    <row r="2507" spans="1:6" x14ac:dyDescent="0.25">
      <c r="A2507" s="44" t="s">
        <v>418</v>
      </c>
      <c r="B2507" s="45"/>
      <c r="C2507" s="61">
        <v>1</v>
      </c>
      <c r="D2507" s="45" t="s">
        <v>29</v>
      </c>
      <c r="E2507" s="62">
        <v>418760</v>
      </c>
      <c r="F2507" s="46">
        <v>418760</v>
      </c>
    </row>
    <row r="2508" spans="1:6" x14ac:dyDescent="0.25">
      <c r="A2508" s="44" t="s">
        <v>407</v>
      </c>
      <c r="B2508" s="45"/>
      <c r="C2508" s="61">
        <v>2</v>
      </c>
      <c r="D2508" s="45" t="s">
        <v>29</v>
      </c>
      <c r="E2508" s="62">
        <v>9280</v>
      </c>
      <c r="F2508" s="46">
        <v>18560</v>
      </c>
    </row>
    <row r="2509" spans="1:6" x14ac:dyDescent="0.25">
      <c r="A2509" s="44" t="s">
        <v>360</v>
      </c>
      <c r="B2509" s="45"/>
      <c r="C2509" s="61">
        <v>16</v>
      </c>
      <c r="D2509" s="45" t="s">
        <v>29</v>
      </c>
      <c r="E2509" s="62">
        <v>17013</v>
      </c>
      <c r="F2509" s="46">
        <v>272208</v>
      </c>
    </row>
    <row r="2510" spans="1:6" x14ac:dyDescent="0.25">
      <c r="A2510" s="44" t="s">
        <v>385</v>
      </c>
      <c r="B2510" s="45"/>
      <c r="C2510" s="61">
        <v>1</v>
      </c>
      <c r="D2510" s="45" t="s">
        <v>29</v>
      </c>
      <c r="E2510" s="62">
        <v>10000</v>
      </c>
      <c r="F2510" s="46">
        <v>10000</v>
      </c>
    </row>
    <row r="2511" spans="1:6" x14ac:dyDescent="0.25">
      <c r="A2511" s="44" t="s">
        <v>386</v>
      </c>
    </row>
    <row r="2512" spans="1:6" x14ac:dyDescent="0.25">
      <c r="A2512" s="44" t="s">
        <v>387</v>
      </c>
      <c r="B2512" s="45"/>
      <c r="C2512" s="61">
        <v>1</v>
      </c>
      <c r="D2512" s="45" t="s">
        <v>29</v>
      </c>
      <c r="E2512" s="62">
        <v>7000</v>
      </c>
      <c r="F2512" s="46">
        <v>7000</v>
      </c>
    </row>
    <row r="2513" spans="1:6" x14ac:dyDescent="0.25">
      <c r="A2513" s="44" t="s">
        <v>388</v>
      </c>
    </row>
    <row r="2514" spans="1:6" x14ac:dyDescent="0.25">
      <c r="A2514" s="31" t="s">
        <v>144</v>
      </c>
      <c r="B2514" s="45"/>
      <c r="C2514" s="45"/>
      <c r="D2514" s="45"/>
      <c r="E2514" s="45"/>
      <c r="F2514" s="47">
        <v>726528</v>
      </c>
    </row>
    <row r="2516" spans="1:6" x14ac:dyDescent="0.25">
      <c r="A2516" s="53" t="s">
        <v>148</v>
      </c>
      <c r="B2516" s="76"/>
      <c r="C2516" s="77" t="s">
        <v>0</v>
      </c>
      <c r="D2516" s="76" t="s">
        <v>2</v>
      </c>
      <c r="E2516" s="76" t="s">
        <v>149</v>
      </c>
      <c r="F2516" s="43" t="s">
        <v>131</v>
      </c>
    </row>
    <row r="2518" spans="1:6" x14ac:dyDescent="0.25">
      <c r="A2518" s="44" t="s">
        <v>408</v>
      </c>
      <c r="B2518" s="45"/>
      <c r="C2518" s="61" t="s">
        <v>116</v>
      </c>
      <c r="D2518" s="45" t="s">
        <v>151</v>
      </c>
      <c r="E2518" s="62" t="s">
        <v>116</v>
      </c>
      <c r="F2518" s="46" t="s">
        <v>116</v>
      </c>
    </row>
    <row r="2520" spans="1:6" x14ac:dyDescent="0.25">
      <c r="A2520" s="54" t="s">
        <v>263</v>
      </c>
      <c r="B2520" s="55"/>
      <c r="C2520" s="63">
        <v>1</v>
      </c>
      <c r="D2520" s="55" t="s">
        <v>151</v>
      </c>
      <c r="E2520" s="64">
        <v>183297</v>
      </c>
      <c r="F2520" s="56">
        <v>183297</v>
      </c>
    </row>
    <row r="2522" spans="1:6" x14ac:dyDescent="0.25">
      <c r="A2522" s="54" t="s">
        <v>225</v>
      </c>
      <c r="B2522" s="55"/>
      <c r="C2522" s="63">
        <v>1</v>
      </c>
      <c r="D2522" s="55" t="s">
        <v>151</v>
      </c>
      <c r="E2522" s="64">
        <v>56153</v>
      </c>
      <c r="F2522" s="56">
        <v>56153</v>
      </c>
    </row>
    <row r="2524" spans="1:6" x14ac:dyDescent="0.25">
      <c r="A2524" s="54" t="s">
        <v>154</v>
      </c>
      <c r="B2524" s="55"/>
      <c r="C2524" s="63">
        <v>1</v>
      </c>
      <c r="D2524" s="55" t="s">
        <v>151</v>
      </c>
      <c r="E2524" s="64">
        <v>37951</v>
      </c>
      <c r="F2524" s="56">
        <v>37951</v>
      </c>
    </row>
    <row r="2526" spans="1:6" x14ac:dyDescent="0.25">
      <c r="A2526" s="57"/>
      <c r="B2526" s="55"/>
      <c r="C2526" s="55"/>
      <c r="D2526" s="55"/>
      <c r="E2526" s="55" t="s">
        <v>155</v>
      </c>
      <c r="F2526" s="56">
        <v>277401</v>
      </c>
    </row>
    <row r="2527" spans="1:6" x14ac:dyDescent="0.25">
      <c r="A2527" s="30" t="s">
        <v>108</v>
      </c>
      <c r="B2527" s="84">
        <v>2.3116599999999998</v>
      </c>
      <c r="C2527" s="45" t="s">
        <v>156</v>
      </c>
      <c r="D2527" s="45"/>
      <c r="E2527" s="45"/>
      <c r="F2527" s="46">
        <v>120001</v>
      </c>
    </row>
    <row r="2529" spans="1:6" x14ac:dyDescent="0.25">
      <c r="A2529" s="31" t="s">
        <v>157</v>
      </c>
      <c r="B2529" s="45"/>
      <c r="C2529" s="45"/>
      <c r="D2529" s="45"/>
      <c r="E2529" s="45"/>
      <c r="F2529" s="47">
        <v>120001</v>
      </c>
    </row>
    <row r="2531" spans="1:6" x14ac:dyDescent="0.25">
      <c r="A2531" s="58" t="s">
        <v>158</v>
      </c>
      <c r="B2531" s="76"/>
      <c r="C2531" s="83" t="s">
        <v>0</v>
      </c>
      <c r="D2531" s="77" t="s">
        <v>2</v>
      </c>
      <c r="E2531" s="76" t="s">
        <v>140</v>
      </c>
      <c r="F2531" s="43" t="s">
        <v>131</v>
      </c>
    </row>
    <row r="2533" spans="1:6" x14ac:dyDescent="0.25">
      <c r="A2533" s="44" t="s">
        <v>159</v>
      </c>
      <c r="B2533" s="45"/>
      <c r="C2533" s="61">
        <v>0.05</v>
      </c>
      <c r="D2533" s="45" t="s">
        <v>160</v>
      </c>
      <c r="E2533" s="62">
        <v>120001</v>
      </c>
      <c r="F2533" s="46">
        <v>6000</v>
      </c>
    </row>
    <row r="2535" spans="1:6" x14ac:dyDescent="0.25">
      <c r="A2535" s="31" t="s">
        <v>161</v>
      </c>
      <c r="B2535" s="45"/>
      <c r="C2535" s="45"/>
      <c r="D2535" s="45"/>
      <c r="E2535" s="45"/>
      <c r="F2535" s="47">
        <v>6000</v>
      </c>
    </row>
    <row r="2537" spans="1:6" x14ac:dyDescent="0.25">
      <c r="A2537" s="53" t="s">
        <v>194</v>
      </c>
      <c r="B2537" s="76"/>
      <c r="C2537" s="83" t="s">
        <v>0</v>
      </c>
      <c r="D2537" s="77" t="s">
        <v>2</v>
      </c>
      <c r="E2537" s="76" t="s">
        <v>140</v>
      </c>
      <c r="F2537" s="43" t="s">
        <v>131</v>
      </c>
    </row>
    <row r="2539" spans="1:6" x14ac:dyDescent="0.25">
      <c r="A2539" s="44" t="s">
        <v>276</v>
      </c>
      <c r="B2539" s="45"/>
      <c r="C2539" s="61">
        <v>2</v>
      </c>
      <c r="D2539" s="45" t="s">
        <v>249</v>
      </c>
      <c r="E2539" s="62">
        <v>500</v>
      </c>
      <c r="F2539" s="46">
        <v>1000</v>
      </c>
    </row>
    <row r="2540" spans="1:6" x14ac:dyDescent="0.25">
      <c r="A2540" s="44" t="s">
        <v>301</v>
      </c>
      <c r="B2540" s="45"/>
      <c r="C2540" s="61">
        <v>1</v>
      </c>
      <c r="D2540" s="45" t="s">
        <v>29</v>
      </c>
      <c r="E2540" s="62">
        <v>7500</v>
      </c>
      <c r="F2540" s="46">
        <v>7500</v>
      </c>
    </row>
    <row r="2541" spans="1:6" x14ac:dyDescent="0.25">
      <c r="A2541" s="44" t="s">
        <v>409</v>
      </c>
      <c r="B2541" s="45"/>
      <c r="C2541" s="61">
        <v>1</v>
      </c>
      <c r="D2541" s="45" t="s">
        <v>29</v>
      </c>
      <c r="E2541" s="62">
        <v>14000</v>
      </c>
      <c r="F2541" s="46">
        <v>14000</v>
      </c>
    </row>
    <row r="2542" spans="1:6" x14ac:dyDescent="0.25">
      <c r="A2542" s="31" t="s">
        <v>198</v>
      </c>
      <c r="B2542" s="45"/>
      <c r="C2542" s="45"/>
      <c r="D2542" s="45"/>
      <c r="E2542" s="45"/>
      <c r="F2542" s="47">
        <v>22500</v>
      </c>
    </row>
    <row r="2544" spans="1:6" x14ac:dyDescent="0.25">
      <c r="A2544" s="53" t="s">
        <v>164</v>
      </c>
      <c r="B2544" s="76"/>
      <c r="C2544" s="83" t="s">
        <v>0</v>
      </c>
      <c r="D2544" s="77" t="s">
        <v>2</v>
      </c>
      <c r="E2544" s="76" t="s">
        <v>140</v>
      </c>
      <c r="F2544" s="43" t="s">
        <v>131</v>
      </c>
    </row>
    <row r="2546" spans="1:6" x14ac:dyDescent="0.25">
      <c r="A2546" s="44" t="s">
        <v>410</v>
      </c>
      <c r="B2546" s="45"/>
      <c r="C2546" s="61" t="s">
        <v>116</v>
      </c>
      <c r="D2546" s="45" t="s">
        <v>29</v>
      </c>
      <c r="E2546" s="62" t="s">
        <v>116</v>
      </c>
      <c r="F2546" s="46" t="s">
        <v>116</v>
      </c>
    </row>
    <row r="2547" spans="1:6" x14ac:dyDescent="0.25">
      <c r="A2547" s="54" t="s">
        <v>411</v>
      </c>
      <c r="B2547" s="55"/>
      <c r="C2547" s="63">
        <v>1</v>
      </c>
      <c r="D2547" s="55" t="s">
        <v>25</v>
      </c>
      <c r="E2547" s="64">
        <v>32342</v>
      </c>
      <c r="F2547" s="56">
        <v>32342</v>
      </c>
    </row>
    <row r="2548" spans="1:6" x14ac:dyDescent="0.25">
      <c r="A2548" s="54" t="s">
        <v>412</v>
      </c>
      <c r="B2548" s="55"/>
      <c r="C2548" s="63">
        <v>1</v>
      </c>
      <c r="D2548" s="55" t="s">
        <v>29</v>
      </c>
      <c r="E2548" s="64">
        <v>19742</v>
      </c>
      <c r="F2548" s="56">
        <v>19742</v>
      </c>
    </row>
    <row r="2549" spans="1:6" x14ac:dyDescent="0.25">
      <c r="A2549" s="54" t="s">
        <v>413</v>
      </c>
      <c r="B2549" s="55"/>
      <c r="C2549" s="63">
        <v>1</v>
      </c>
      <c r="D2549" s="55" t="s">
        <v>29</v>
      </c>
      <c r="E2549" s="64">
        <v>58864</v>
      </c>
      <c r="F2549" s="56">
        <v>58864</v>
      </c>
    </row>
    <row r="2550" spans="1:6" x14ac:dyDescent="0.25">
      <c r="A2550" s="54" t="s">
        <v>414</v>
      </c>
      <c r="B2550" s="55"/>
      <c r="C2550" s="63">
        <v>1</v>
      </c>
      <c r="D2550" s="55" t="s">
        <v>29</v>
      </c>
      <c r="E2550" s="64">
        <v>33701</v>
      </c>
      <c r="F2550" s="56">
        <v>33701</v>
      </c>
    </row>
    <row r="2551" spans="1:6" x14ac:dyDescent="0.25">
      <c r="A2551" s="54" t="s">
        <v>223</v>
      </c>
      <c r="B2551" s="55"/>
      <c r="C2551" s="63">
        <v>0.29054000000000002</v>
      </c>
      <c r="D2551" s="55" t="s">
        <v>151</v>
      </c>
      <c r="E2551" s="64">
        <v>275351</v>
      </c>
      <c r="F2551" s="56">
        <v>80000</v>
      </c>
    </row>
    <row r="2553" spans="1:6" x14ac:dyDescent="0.25">
      <c r="A2553" s="59" t="s">
        <v>176</v>
      </c>
      <c r="B2553" s="85"/>
      <c r="C2553" s="76"/>
      <c r="D2553" s="83" t="s">
        <v>177</v>
      </c>
      <c r="E2553" s="85"/>
      <c r="F2553" s="60"/>
    </row>
    <row r="2554" spans="1:6" x14ac:dyDescent="0.25">
      <c r="A2554" s="19"/>
      <c r="B2554" s="65"/>
      <c r="C2554" s="65"/>
      <c r="D2554" s="66"/>
      <c r="E2554" s="65"/>
      <c r="F2554" s="20"/>
    </row>
    <row r="2555" spans="1:6" x14ac:dyDescent="0.25">
      <c r="A2555" s="22" t="s">
        <v>116</v>
      </c>
      <c r="B2555" s="67"/>
      <c r="C2555" s="65"/>
      <c r="D2555" s="67" t="s">
        <v>117</v>
      </c>
      <c r="E2555" s="68" t="s">
        <v>116</v>
      </c>
      <c r="F2555" s="24"/>
    </row>
    <row r="2556" spans="1:6" x14ac:dyDescent="0.25">
      <c r="A2556" s="25" t="s">
        <v>116</v>
      </c>
      <c r="B2556" s="65"/>
      <c r="C2556" s="65"/>
      <c r="D2556" s="67" t="s">
        <v>118</v>
      </c>
      <c r="E2556" s="69" t="s">
        <v>116</v>
      </c>
      <c r="F2556" s="24"/>
    </row>
    <row r="2557" spans="1:6" x14ac:dyDescent="0.25">
      <c r="A2557" s="23" t="s">
        <v>116</v>
      </c>
      <c r="B2557" s="65"/>
      <c r="C2557" s="65"/>
      <c r="D2557" s="67" t="s">
        <v>119</v>
      </c>
      <c r="E2557" s="67" t="s">
        <v>116</v>
      </c>
      <c r="F2557" s="24"/>
    </row>
    <row r="2558" spans="1:6" x14ac:dyDescent="0.25">
      <c r="A2558" s="23" t="s">
        <v>116</v>
      </c>
      <c r="B2558" s="67"/>
      <c r="C2558" s="65"/>
      <c r="D2558" s="67" t="s">
        <v>120</v>
      </c>
      <c r="E2558" s="69">
        <v>26</v>
      </c>
      <c r="F2558" s="24"/>
    </row>
    <row r="2559" spans="1:6" x14ac:dyDescent="0.25">
      <c r="A2559" s="23" t="s">
        <v>116</v>
      </c>
      <c r="B2559" s="67"/>
      <c r="C2559" s="65"/>
      <c r="D2559" s="70"/>
      <c r="E2559" s="66"/>
      <c r="F2559" s="24"/>
    </row>
    <row r="2560" spans="1:6" x14ac:dyDescent="0.25">
      <c r="A2560" s="25"/>
      <c r="B2560" s="65"/>
      <c r="C2560" s="65"/>
      <c r="D2560" s="71"/>
      <c r="E2560" s="65"/>
      <c r="F2560" s="26"/>
    </row>
    <row r="2561" spans="1:6" x14ac:dyDescent="0.25">
      <c r="A2561" s="27"/>
      <c r="B2561" s="70"/>
      <c r="C2561" s="70"/>
      <c r="D2561" s="65"/>
      <c r="E2561" s="65"/>
      <c r="F2561" s="26"/>
    </row>
    <row r="2562" spans="1:6" x14ac:dyDescent="0.25">
      <c r="A2562" s="28" t="s">
        <v>121</v>
      </c>
      <c r="B2562" s="65"/>
      <c r="C2562" s="65"/>
      <c r="D2562" s="65"/>
      <c r="E2562" s="65"/>
      <c r="F2562" s="24"/>
    </row>
    <row r="2563" spans="1:6" x14ac:dyDescent="0.25">
      <c r="A2563" s="29" t="s">
        <v>116</v>
      </c>
      <c r="B2563" s="67"/>
      <c r="C2563" s="67"/>
      <c r="D2563" s="65"/>
      <c r="E2563" s="65"/>
      <c r="F2563" s="24"/>
    </row>
    <row r="2564" spans="1:6" x14ac:dyDescent="0.25">
      <c r="A2564" s="29" t="s">
        <v>116</v>
      </c>
      <c r="B2564" s="67"/>
      <c r="C2564" s="67"/>
      <c r="D2564" s="65"/>
      <c r="E2564" s="65"/>
      <c r="F2564" s="24"/>
    </row>
    <row r="2565" spans="1:6" x14ac:dyDescent="0.25">
      <c r="A2565" s="30" t="s">
        <v>116</v>
      </c>
      <c r="B2565" s="45"/>
      <c r="C2565" s="45"/>
      <c r="F2565" s="32"/>
    </row>
    <row r="2566" spans="1:6" x14ac:dyDescent="0.25">
      <c r="A2566" s="38" t="s">
        <v>126</v>
      </c>
      <c r="B2566" s="73"/>
      <c r="C2566" s="73"/>
      <c r="D2566" s="73"/>
      <c r="E2566" s="73"/>
      <c r="F2566" s="39"/>
    </row>
    <row r="2568" spans="1:6" x14ac:dyDescent="0.25">
      <c r="A2568" s="54" t="s">
        <v>159</v>
      </c>
      <c r="B2568" s="55"/>
      <c r="C2568" s="63">
        <v>0.05</v>
      </c>
      <c r="D2568" s="55" t="s">
        <v>160</v>
      </c>
      <c r="E2568" s="64">
        <v>80000</v>
      </c>
      <c r="F2568" s="56">
        <v>4000</v>
      </c>
    </row>
    <row r="2570" spans="1:6" x14ac:dyDescent="0.25">
      <c r="A2570" s="54" t="s">
        <v>276</v>
      </c>
      <c r="B2570" s="55"/>
      <c r="C2570" s="63">
        <v>0.5</v>
      </c>
      <c r="D2570" s="55" t="s">
        <v>249</v>
      </c>
      <c r="E2570" s="64">
        <v>500</v>
      </c>
      <c r="F2570" s="56">
        <v>250</v>
      </c>
    </row>
    <row r="2571" spans="1:6" x14ac:dyDescent="0.25">
      <c r="A2571" s="54" t="s">
        <v>237</v>
      </c>
      <c r="B2571" s="55"/>
      <c r="C2571" s="63">
        <v>0.3</v>
      </c>
      <c r="D2571" s="55" t="s">
        <v>33</v>
      </c>
      <c r="E2571" s="64">
        <v>863849</v>
      </c>
      <c r="F2571" s="56">
        <v>259155</v>
      </c>
    </row>
    <row r="2572" spans="1:6" x14ac:dyDescent="0.25">
      <c r="A2572" s="57"/>
      <c r="B2572" s="55"/>
      <c r="C2572" s="55"/>
      <c r="D2572" s="55"/>
      <c r="E2572" s="55" t="s">
        <v>155</v>
      </c>
      <c r="F2572" s="56">
        <v>488054</v>
      </c>
    </row>
    <row r="2573" spans="1:6" x14ac:dyDescent="0.25">
      <c r="A2573" s="30" t="s">
        <v>0</v>
      </c>
      <c r="B2573" s="84">
        <v>1</v>
      </c>
      <c r="C2573" s="45" t="s">
        <v>169</v>
      </c>
      <c r="D2573" s="45"/>
      <c r="E2573" s="45"/>
      <c r="F2573" s="46">
        <v>488054</v>
      </c>
    </row>
    <row r="2574" spans="1:6" x14ac:dyDescent="0.25">
      <c r="A2574" s="31" t="s">
        <v>170</v>
      </c>
      <c r="B2574" s="45"/>
      <c r="C2574" s="45"/>
      <c r="D2574" s="45"/>
      <c r="E2574" s="45"/>
      <c r="F2574" s="47">
        <v>488054</v>
      </c>
    </row>
    <row r="2576" spans="1:6" x14ac:dyDescent="0.25">
      <c r="A2576" s="48"/>
      <c r="B2576" s="45" t="s">
        <v>134</v>
      </c>
      <c r="C2576" s="45"/>
      <c r="D2576" s="78"/>
      <c r="E2576" s="79" t="s">
        <v>116</v>
      </c>
      <c r="F2576" s="49">
        <v>1363083</v>
      </c>
    </row>
    <row r="2578" spans="1:6" x14ac:dyDescent="0.25">
      <c r="A2578" s="30"/>
      <c r="B2578" s="45"/>
      <c r="C2578" s="45"/>
      <c r="D2578" s="80" t="s">
        <v>135</v>
      </c>
      <c r="E2578" s="81"/>
      <c r="F2578" s="50">
        <v>1363083</v>
      </c>
    </row>
    <row r="2579" spans="1:6" x14ac:dyDescent="0.25">
      <c r="A2579" s="51" t="s">
        <v>419</v>
      </c>
      <c r="B2579" s="45"/>
      <c r="C2579" s="45"/>
      <c r="D2579" s="82"/>
      <c r="E2579" s="45"/>
      <c r="F2579" s="51"/>
    </row>
    <row r="2580" spans="1:6" x14ac:dyDescent="0.25">
      <c r="A2580" s="30"/>
      <c r="B2580" s="45"/>
      <c r="C2580" s="45"/>
      <c r="D2580" s="45"/>
      <c r="E2580" s="45"/>
      <c r="F2580" s="52"/>
    </row>
    <row r="2582" spans="1:6" x14ac:dyDescent="0.25">
      <c r="A2582" s="40" t="s">
        <v>420</v>
      </c>
      <c r="B2582" s="74" t="s">
        <v>421</v>
      </c>
      <c r="C2582" s="75"/>
      <c r="D2582" s="75"/>
      <c r="E2582" s="75"/>
      <c r="F2582" s="41"/>
    </row>
    <row r="2583" spans="1:6" x14ac:dyDescent="0.25">
      <c r="A2583" s="53" t="s">
        <v>139</v>
      </c>
      <c r="B2583" s="76"/>
      <c r="C2583" s="83" t="s">
        <v>0</v>
      </c>
      <c r="D2583" s="77" t="s">
        <v>2</v>
      </c>
      <c r="E2583" s="76" t="s">
        <v>140</v>
      </c>
      <c r="F2583" s="43" t="s">
        <v>131</v>
      </c>
    </row>
    <row r="2585" spans="1:6" x14ac:dyDescent="0.25">
      <c r="A2585" s="44" t="s">
        <v>372</v>
      </c>
      <c r="B2585" s="45"/>
      <c r="C2585" s="61">
        <v>1</v>
      </c>
      <c r="D2585" s="45" t="s">
        <v>29</v>
      </c>
      <c r="E2585" s="62">
        <v>781160</v>
      </c>
      <c r="F2585" s="46">
        <v>781160</v>
      </c>
    </row>
    <row r="2586" spans="1:6" x14ac:dyDescent="0.25">
      <c r="A2586" s="44" t="s">
        <v>422</v>
      </c>
      <c r="B2586" s="45"/>
      <c r="C2586" s="61">
        <v>16</v>
      </c>
      <c r="D2586" s="45" t="s">
        <v>249</v>
      </c>
      <c r="E2586" s="62">
        <v>18300</v>
      </c>
      <c r="F2586" s="46">
        <v>292800</v>
      </c>
    </row>
    <row r="2587" spans="1:6" x14ac:dyDescent="0.25">
      <c r="A2587" s="44" t="s">
        <v>407</v>
      </c>
      <c r="B2587" s="45"/>
      <c r="C2587" s="61">
        <v>2</v>
      </c>
      <c r="D2587" s="45" t="s">
        <v>29</v>
      </c>
      <c r="E2587" s="62">
        <v>9280</v>
      </c>
      <c r="F2587" s="46">
        <v>18560</v>
      </c>
    </row>
    <row r="2588" spans="1:6" x14ac:dyDescent="0.25">
      <c r="A2588" s="44" t="s">
        <v>385</v>
      </c>
      <c r="B2588" s="45"/>
      <c r="C2588" s="61">
        <v>1</v>
      </c>
      <c r="D2588" s="45" t="s">
        <v>29</v>
      </c>
      <c r="E2588" s="62">
        <v>10000</v>
      </c>
      <c r="F2588" s="46">
        <v>10000</v>
      </c>
    </row>
    <row r="2589" spans="1:6" x14ac:dyDescent="0.25">
      <c r="A2589" s="44" t="s">
        <v>386</v>
      </c>
    </row>
    <row r="2590" spans="1:6" x14ac:dyDescent="0.25">
      <c r="A2590" s="44" t="s">
        <v>387</v>
      </c>
      <c r="B2590" s="45"/>
      <c r="C2590" s="61">
        <v>1</v>
      </c>
      <c r="D2590" s="45" t="s">
        <v>29</v>
      </c>
      <c r="E2590" s="62">
        <v>7000</v>
      </c>
      <c r="F2590" s="46">
        <v>7000</v>
      </c>
    </row>
    <row r="2591" spans="1:6" x14ac:dyDescent="0.25">
      <c r="A2591" s="44" t="s">
        <v>388</v>
      </c>
    </row>
    <row r="2592" spans="1:6" x14ac:dyDescent="0.25">
      <c r="A2592" s="31" t="s">
        <v>144</v>
      </c>
      <c r="B2592" s="45"/>
      <c r="C2592" s="45"/>
      <c r="D2592" s="45"/>
      <c r="E2592" s="45"/>
      <c r="F2592" s="47">
        <v>1109520</v>
      </c>
    </row>
    <row r="2594" spans="1:6" x14ac:dyDescent="0.25">
      <c r="A2594" s="53" t="s">
        <v>148</v>
      </c>
      <c r="B2594" s="76"/>
      <c r="C2594" s="77" t="s">
        <v>0</v>
      </c>
      <c r="D2594" s="76" t="s">
        <v>2</v>
      </c>
      <c r="E2594" s="76" t="s">
        <v>149</v>
      </c>
      <c r="F2594" s="43" t="s">
        <v>131</v>
      </c>
    </row>
    <row r="2596" spans="1:6" x14ac:dyDescent="0.25">
      <c r="A2596" s="44" t="s">
        <v>408</v>
      </c>
      <c r="B2596" s="45"/>
      <c r="C2596" s="61" t="s">
        <v>116</v>
      </c>
      <c r="D2596" s="45" t="s">
        <v>151</v>
      </c>
      <c r="E2596" s="62" t="s">
        <v>116</v>
      </c>
      <c r="F2596" s="46" t="s">
        <v>116</v>
      </c>
    </row>
    <row r="2598" spans="1:6" x14ac:dyDescent="0.25">
      <c r="A2598" s="54" t="s">
        <v>263</v>
      </c>
      <c r="B2598" s="55"/>
      <c r="C2598" s="63">
        <v>1</v>
      </c>
      <c r="D2598" s="55" t="s">
        <v>151</v>
      </c>
      <c r="E2598" s="64">
        <v>183297</v>
      </c>
      <c r="F2598" s="56">
        <v>183297</v>
      </c>
    </row>
    <row r="2600" spans="1:6" x14ac:dyDescent="0.25">
      <c r="A2600" s="54" t="s">
        <v>225</v>
      </c>
      <c r="B2600" s="55"/>
      <c r="C2600" s="63">
        <v>1</v>
      </c>
      <c r="D2600" s="55" t="s">
        <v>151</v>
      </c>
      <c r="E2600" s="64">
        <v>56153</v>
      </c>
      <c r="F2600" s="56">
        <v>56153</v>
      </c>
    </row>
    <row r="2602" spans="1:6" x14ac:dyDescent="0.25">
      <c r="A2602" s="54" t="s">
        <v>154</v>
      </c>
      <c r="B2602" s="55"/>
      <c r="C2602" s="63">
        <v>1</v>
      </c>
      <c r="D2602" s="55" t="s">
        <v>151</v>
      </c>
      <c r="E2602" s="64">
        <v>37951</v>
      </c>
      <c r="F2602" s="56">
        <v>37951</v>
      </c>
    </row>
    <row r="2604" spans="1:6" x14ac:dyDescent="0.25">
      <c r="A2604" s="57"/>
      <c r="B2604" s="55"/>
      <c r="C2604" s="55"/>
      <c r="D2604" s="55"/>
      <c r="E2604" s="55" t="s">
        <v>155</v>
      </c>
      <c r="F2604" s="56">
        <v>277401</v>
      </c>
    </row>
    <row r="2605" spans="1:6" x14ac:dyDescent="0.25">
      <c r="A2605" s="30" t="s">
        <v>108</v>
      </c>
      <c r="B2605" s="84">
        <v>2.3116599999999998</v>
      </c>
      <c r="C2605" s="45" t="s">
        <v>156</v>
      </c>
      <c r="D2605" s="45"/>
      <c r="E2605" s="45"/>
      <c r="F2605" s="46">
        <v>120001</v>
      </c>
    </row>
    <row r="2607" spans="1:6" x14ac:dyDescent="0.25">
      <c r="A2607" s="31" t="s">
        <v>157</v>
      </c>
      <c r="B2607" s="45"/>
      <c r="C2607" s="45"/>
      <c r="D2607" s="45"/>
      <c r="E2607" s="45"/>
      <c r="F2607" s="47">
        <v>120001</v>
      </c>
    </row>
    <row r="2609" spans="1:6" x14ac:dyDescent="0.25">
      <c r="A2609" s="58" t="s">
        <v>158</v>
      </c>
      <c r="B2609" s="76"/>
      <c r="C2609" s="83" t="s">
        <v>0</v>
      </c>
      <c r="D2609" s="77" t="s">
        <v>2</v>
      </c>
      <c r="E2609" s="76" t="s">
        <v>140</v>
      </c>
      <c r="F2609" s="43" t="s">
        <v>131</v>
      </c>
    </row>
    <row r="2611" spans="1:6" x14ac:dyDescent="0.25">
      <c r="A2611" s="44" t="s">
        <v>159</v>
      </c>
      <c r="B2611" s="45"/>
      <c r="C2611" s="61">
        <v>0.05</v>
      </c>
      <c r="D2611" s="45" t="s">
        <v>160</v>
      </c>
      <c r="E2611" s="62">
        <v>120001</v>
      </c>
      <c r="F2611" s="46">
        <v>6000</v>
      </c>
    </row>
    <row r="2613" spans="1:6" x14ac:dyDescent="0.25">
      <c r="A2613" s="31" t="s">
        <v>161</v>
      </c>
      <c r="B2613" s="45"/>
      <c r="C2613" s="45"/>
      <c r="D2613" s="45"/>
      <c r="E2613" s="45"/>
      <c r="F2613" s="47">
        <v>6000</v>
      </c>
    </row>
    <row r="2615" spans="1:6" x14ac:dyDescent="0.25">
      <c r="A2615" s="53" t="s">
        <v>194</v>
      </c>
      <c r="B2615" s="76"/>
      <c r="C2615" s="83" t="s">
        <v>0</v>
      </c>
      <c r="D2615" s="77" t="s">
        <v>2</v>
      </c>
      <c r="E2615" s="76" t="s">
        <v>140</v>
      </c>
      <c r="F2615" s="43" t="s">
        <v>131</v>
      </c>
    </row>
    <row r="2617" spans="1:6" x14ac:dyDescent="0.25">
      <c r="A2617" s="44" t="s">
        <v>276</v>
      </c>
      <c r="B2617" s="45"/>
      <c r="C2617" s="61">
        <v>3.5</v>
      </c>
      <c r="D2617" s="45" t="s">
        <v>249</v>
      </c>
      <c r="E2617" s="62">
        <v>500</v>
      </c>
      <c r="F2617" s="46">
        <v>1750</v>
      </c>
    </row>
    <row r="2618" spans="1:6" x14ac:dyDescent="0.25">
      <c r="A2618" s="44" t="s">
        <v>301</v>
      </c>
      <c r="B2618" s="45"/>
      <c r="C2618" s="61">
        <v>1</v>
      </c>
      <c r="D2618" s="45" t="s">
        <v>29</v>
      </c>
      <c r="E2618" s="62">
        <v>7500</v>
      </c>
      <c r="F2618" s="46">
        <v>7500</v>
      </c>
    </row>
    <row r="2619" spans="1:6" x14ac:dyDescent="0.25">
      <c r="A2619" s="44" t="s">
        <v>409</v>
      </c>
      <c r="B2619" s="45"/>
      <c r="C2619" s="61">
        <v>1</v>
      </c>
      <c r="D2619" s="45" t="s">
        <v>29</v>
      </c>
      <c r="E2619" s="62">
        <v>14000</v>
      </c>
      <c r="F2619" s="46">
        <v>14000</v>
      </c>
    </row>
    <row r="2620" spans="1:6" x14ac:dyDescent="0.25">
      <c r="A2620" s="31" t="s">
        <v>198</v>
      </c>
      <c r="B2620" s="45"/>
      <c r="C2620" s="45"/>
      <c r="D2620" s="45"/>
      <c r="E2620" s="45"/>
      <c r="F2620" s="47">
        <v>23250</v>
      </c>
    </row>
    <row r="2622" spans="1:6" x14ac:dyDescent="0.25">
      <c r="A2622" s="53" t="s">
        <v>164</v>
      </c>
      <c r="B2622" s="76"/>
      <c r="C2622" s="83" t="s">
        <v>0</v>
      </c>
      <c r="D2622" s="77" t="s">
        <v>2</v>
      </c>
      <c r="E2622" s="76" t="s">
        <v>140</v>
      </c>
      <c r="F2622" s="43" t="s">
        <v>131</v>
      </c>
    </row>
    <row r="2624" spans="1:6" x14ac:dyDescent="0.25">
      <c r="A2624" s="44" t="s">
        <v>410</v>
      </c>
      <c r="B2624" s="45"/>
      <c r="C2624" s="61" t="s">
        <v>116</v>
      </c>
      <c r="D2624" s="45" t="s">
        <v>29</v>
      </c>
      <c r="E2624" s="62" t="s">
        <v>116</v>
      </c>
      <c r="F2624" s="46" t="s">
        <v>116</v>
      </c>
    </row>
    <row r="2625" spans="1:6" x14ac:dyDescent="0.25">
      <c r="A2625" s="54" t="s">
        <v>411</v>
      </c>
      <c r="B2625" s="55"/>
      <c r="C2625" s="63">
        <v>1</v>
      </c>
      <c r="D2625" s="55" t="s">
        <v>25</v>
      </c>
      <c r="E2625" s="64">
        <v>32342</v>
      </c>
      <c r="F2625" s="56">
        <v>32342</v>
      </c>
    </row>
    <row r="2626" spans="1:6" x14ac:dyDescent="0.25">
      <c r="A2626" s="54" t="s">
        <v>412</v>
      </c>
      <c r="B2626" s="55"/>
      <c r="C2626" s="63">
        <v>1</v>
      </c>
      <c r="D2626" s="55" t="s">
        <v>29</v>
      </c>
      <c r="E2626" s="64">
        <v>19742</v>
      </c>
      <c r="F2626" s="56">
        <v>19742</v>
      </c>
    </row>
    <row r="2627" spans="1:6" x14ac:dyDescent="0.25">
      <c r="A2627" s="54" t="s">
        <v>413</v>
      </c>
      <c r="B2627" s="55"/>
      <c r="C2627" s="63">
        <v>1</v>
      </c>
      <c r="D2627" s="55" t="s">
        <v>29</v>
      </c>
      <c r="E2627" s="64">
        <v>58864</v>
      </c>
      <c r="F2627" s="56">
        <v>58864</v>
      </c>
    </row>
    <row r="2628" spans="1:6" x14ac:dyDescent="0.25">
      <c r="A2628" s="54" t="s">
        <v>414</v>
      </c>
      <c r="B2628" s="55"/>
      <c r="C2628" s="63">
        <v>1</v>
      </c>
      <c r="D2628" s="55" t="s">
        <v>29</v>
      </c>
      <c r="E2628" s="64">
        <v>33701</v>
      </c>
      <c r="F2628" s="56">
        <v>33701</v>
      </c>
    </row>
    <row r="2629" spans="1:6" x14ac:dyDescent="0.25">
      <c r="A2629" s="54" t="s">
        <v>223</v>
      </c>
      <c r="B2629" s="55"/>
      <c r="C2629" s="63">
        <v>0.29054000000000002</v>
      </c>
      <c r="D2629" s="55" t="s">
        <v>151</v>
      </c>
      <c r="E2629" s="64">
        <v>275351</v>
      </c>
      <c r="F2629" s="56">
        <v>80000</v>
      </c>
    </row>
    <row r="2630" spans="1:6" x14ac:dyDescent="0.25">
      <c r="A2630" s="54" t="s">
        <v>159</v>
      </c>
      <c r="B2630" s="55"/>
      <c r="C2630" s="63">
        <v>0.05</v>
      </c>
      <c r="D2630" s="55" t="s">
        <v>160</v>
      </c>
      <c r="E2630" s="64">
        <v>80000</v>
      </c>
      <c r="F2630" s="56">
        <v>4000</v>
      </c>
    </row>
    <row r="2631" spans="1:6" x14ac:dyDescent="0.25">
      <c r="A2631" s="54" t="s">
        <v>276</v>
      </c>
      <c r="B2631" s="55"/>
      <c r="C2631" s="63">
        <v>0.5</v>
      </c>
      <c r="D2631" s="55" t="s">
        <v>249</v>
      </c>
      <c r="E2631" s="64">
        <v>500</v>
      </c>
      <c r="F2631" s="56">
        <v>250</v>
      </c>
    </row>
    <row r="2632" spans="1:6" x14ac:dyDescent="0.25">
      <c r="A2632" s="54" t="s">
        <v>237</v>
      </c>
      <c r="B2632" s="55"/>
      <c r="C2632" s="63">
        <v>0.3</v>
      </c>
      <c r="D2632" s="55" t="s">
        <v>33</v>
      </c>
      <c r="E2632" s="64">
        <v>863849</v>
      </c>
      <c r="F2632" s="56">
        <v>259155</v>
      </c>
    </row>
    <row r="2633" spans="1:6" x14ac:dyDescent="0.25">
      <c r="A2633" s="57"/>
      <c r="B2633" s="55"/>
      <c r="C2633" s="55"/>
      <c r="D2633" s="55"/>
      <c r="E2633" s="55" t="s">
        <v>155</v>
      </c>
      <c r="F2633" s="56">
        <v>488054</v>
      </c>
    </row>
    <row r="2634" spans="1:6" x14ac:dyDescent="0.25">
      <c r="A2634" s="30" t="s">
        <v>0</v>
      </c>
      <c r="B2634" s="84">
        <v>1</v>
      </c>
      <c r="C2634" s="45" t="s">
        <v>169</v>
      </c>
      <c r="D2634" s="45"/>
      <c r="E2634" s="45"/>
      <c r="F2634" s="46">
        <v>488054</v>
      </c>
    </row>
    <row r="2635" spans="1:6" x14ac:dyDescent="0.25">
      <c r="A2635" s="31" t="s">
        <v>170</v>
      </c>
      <c r="B2635" s="45"/>
      <c r="C2635" s="45"/>
      <c r="D2635" s="45"/>
      <c r="E2635" s="45"/>
      <c r="F2635" s="47">
        <v>488054</v>
      </c>
    </row>
    <row r="2637" spans="1:6" x14ac:dyDescent="0.25">
      <c r="A2637" s="48"/>
      <c r="B2637" s="45" t="s">
        <v>134</v>
      </c>
      <c r="C2637" s="45"/>
      <c r="D2637" s="78"/>
      <c r="E2637" s="79" t="s">
        <v>116</v>
      </c>
      <c r="F2637" s="49">
        <v>1746825</v>
      </c>
    </row>
    <row r="2639" spans="1:6" x14ac:dyDescent="0.25">
      <c r="A2639" s="30"/>
      <c r="B2639" s="45"/>
      <c r="C2639" s="45"/>
      <c r="D2639" s="80" t="s">
        <v>135</v>
      </c>
      <c r="E2639" s="81"/>
      <c r="F2639" s="50">
        <v>1746825</v>
      </c>
    </row>
    <row r="2640" spans="1:6" x14ac:dyDescent="0.25">
      <c r="A2640" s="51" t="s">
        <v>423</v>
      </c>
      <c r="B2640" s="45"/>
      <c r="C2640" s="45"/>
      <c r="D2640" s="82"/>
      <c r="E2640" s="45"/>
      <c r="F2640" s="51"/>
    </row>
    <row r="2641" spans="1:6" x14ac:dyDescent="0.25">
      <c r="A2641" s="30"/>
      <c r="B2641" s="45"/>
      <c r="C2641" s="45"/>
      <c r="D2641" s="45"/>
      <c r="E2641" s="45"/>
      <c r="F2641" s="52"/>
    </row>
    <row r="2643" spans="1:6" x14ac:dyDescent="0.25">
      <c r="A2643" s="40" t="s">
        <v>424</v>
      </c>
      <c r="B2643" s="74" t="s">
        <v>425</v>
      </c>
      <c r="C2643" s="75"/>
      <c r="D2643" s="75"/>
      <c r="E2643" s="75"/>
      <c r="F2643" s="41"/>
    </row>
    <row r="2644" spans="1:6" x14ac:dyDescent="0.25">
      <c r="B2644" s="74" t="s">
        <v>426</v>
      </c>
    </row>
    <row r="2645" spans="1:6" x14ac:dyDescent="0.25">
      <c r="B2645" s="74" t="s">
        <v>427</v>
      </c>
    </row>
    <row r="2646" spans="1:6" x14ac:dyDescent="0.25">
      <c r="A2646" s="59" t="s">
        <v>176</v>
      </c>
      <c r="B2646" s="85"/>
      <c r="C2646" s="76"/>
      <c r="D2646" s="83" t="s">
        <v>177</v>
      </c>
      <c r="E2646" s="85"/>
      <c r="F2646" s="60"/>
    </row>
    <row r="2647" spans="1:6" x14ac:dyDescent="0.25">
      <c r="A2647" s="19"/>
      <c r="B2647" s="65"/>
      <c r="C2647" s="65"/>
      <c r="D2647" s="66"/>
      <c r="E2647" s="65"/>
      <c r="F2647" s="20"/>
    </row>
    <row r="2648" spans="1:6" x14ac:dyDescent="0.25">
      <c r="A2648" s="22" t="s">
        <v>116</v>
      </c>
      <c r="B2648" s="67"/>
      <c r="C2648" s="65"/>
      <c r="D2648" s="67" t="s">
        <v>117</v>
      </c>
      <c r="E2648" s="68" t="s">
        <v>116</v>
      </c>
      <c r="F2648" s="24"/>
    </row>
    <row r="2649" spans="1:6" x14ac:dyDescent="0.25">
      <c r="A2649" s="25" t="s">
        <v>116</v>
      </c>
      <c r="B2649" s="65"/>
      <c r="C2649" s="65"/>
      <c r="D2649" s="67" t="s">
        <v>118</v>
      </c>
      <c r="E2649" s="69" t="s">
        <v>116</v>
      </c>
      <c r="F2649" s="24"/>
    </row>
    <row r="2650" spans="1:6" x14ac:dyDescent="0.25">
      <c r="A2650" s="23" t="s">
        <v>116</v>
      </c>
      <c r="B2650" s="65"/>
      <c r="C2650" s="65"/>
      <c r="D2650" s="67" t="s">
        <v>119</v>
      </c>
      <c r="E2650" s="67" t="s">
        <v>116</v>
      </c>
      <c r="F2650" s="24"/>
    </row>
    <row r="2651" spans="1:6" x14ac:dyDescent="0.25">
      <c r="A2651" s="23" t="s">
        <v>116</v>
      </c>
      <c r="B2651" s="67"/>
      <c r="C2651" s="65"/>
      <c r="D2651" s="67" t="s">
        <v>120</v>
      </c>
      <c r="E2651" s="69">
        <v>27</v>
      </c>
      <c r="F2651" s="24"/>
    </row>
    <row r="2652" spans="1:6" x14ac:dyDescent="0.25">
      <c r="A2652" s="23" t="s">
        <v>116</v>
      </c>
      <c r="B2652" s="67"/>
      <c r="C2652" s="65"/>
      <c r="D2652" s="70"/>
      <c r="E2652" s="66"/>
      <c r="F2652" s="24"/>
    </row>
    <row r="2653" spans="1:6" x14ac:dyDescent="0.25">
      <c r="A2653" s="25"/>
      <c r="B2653" s="65"/>
      <c r="C2653" s="65"/>
      <c r="D2653" s="71"/>
      <c r="E2653" s="65"/>
      <c r="F2653" s="26"/>
    </row>
    <row r="2654" spans="1:6" x14ac:dyDescent="0.25">
      <c r="A2654" s="27"/>
      <c r="B2654" s="70"/>
      <c r="C2654" s="70"/>
      <c r="D2654" s="65"/>
      <c r="E2654" s="65"/>
      <c r="F2654" s="26"/>
    </row>
    <row r="2655" spans="1:6" x14ac:dyDescent="0.25">
      <c r="A2655" s="28" t="s">
        <v>121</v>
      </c>
      <c r="B2655" s="65"/>
      <c r="C2655" s="65"/>
      <c r="D2655" s="65"/>
      <c r="E2655" s="65"/>
      <c r="F2655" s="24"/>
    </row>
    <row r="2656" spans="1:6" x14ac:dyDescent="0.25">
      <c r="A2656" s="29" t="s">
        <v>116</v>
      </c>
      <c r="B2656" s="67"/>
      <c r="C2656" s="67"/>
      <c r="D2656" s="65"/>
      <c r="E2656" s="65"/>
      <c r="F2656" s="24"/>
    </row>
    <row r="2657" spans="1:6" x14ac:dyDescent="0.25">
      <c r="A2657" s="29" t="s">
        <v>116</v>
      </c>
      <c r="B2657" s="67"/>
      <c r="C2657" s="67"/>
      <c r="D2657" s="65"/>
      <c r="E2657" s="65"/>
      <c r="F2657" s="24"/>
    </row>
    <row r="2658" spans="1:6" x14ac:dyDescent="0.25">
      <c r="A2658" s="30" t="s">
        <v>116</v>
      </c>
      <c r="B2658" s="45"/>
      <c r="C2658" s="45"/>
      <c r="F2658" s="32"/>
    </row>
    <row r="2659" spans="1:6" x14ac:dyDescent="0.25">
      <c r="A2659" s="38" t="s">
        <v>126</v>
      </c>
      <c r="B2659" s="73"/>
      <c r="C2659" s="73"/>
      <c r="D2659" s="73"/>
      <c r="E2659" s="73"/>
      <c r="F2659" s="39"/>
    </row>
    <row r="2661" spans="1:6" x14ac:dyDescent="0.25">
      <c r="A2661" s="53" t="s">
        <v>139</v>
      </c>
      <c r="B2661" s="76"/>
      <c r="C2661" s="83" t="s">
        <v>0</v>
      </c>
      <c r="D2661" s="77" t="s">
        <v>2</v>
      </c>
      <c r="E2661" s="76" t="s">
        <v>140</v>
      </c>
      <c r="F2661" s="43" t="s">
        <v>131</v>
      </c>
    </row>
    <row r="2663" spans="1:6" x14ac:dyDescent="0.25">
      <c r="A2663" s="44" t="s">
        <v>428</v>
      </c>
      <c r="B2663" s="45"/>
      <c r="C2663" s="61">
        <v>1</v>
      </c>
      <c r="D2663" s="45" t="s">
        <v>29</v>
      </c>
      <c r="E2663" s="62">
        <v>581856</v>
      </c>
      <c r="F2663" s="46">
        <v>581856</v>
      </c>
    </row>
    <row r="2664" spans="1:6" x14ac:dyDescent="0.25">
      <c r="A2664" s="44" t="s">
        <v>407</v>
      </c>
      <c r="B2664" s="45"/>
      <c r="C2664" s="61">
        <v>1</v>
      </c>
      <c r="D2664" s="45" t="s">
        <v>29</v>
      </c>
      <c r="E2664" s="62">
        <v>9280</v>
      </c>
      <c r="F2664" s="46">
        <v>9280</v>
      </c>
    </row>
    <row r="2665" spans="1:6" x14ac:dyDescent="0.25">
      <c r="A2665" s="44" t="s">
        <v>360</v>
      </c>
      <c r="B2665" s="45"/>
      <c r="C2665" s="61">
        <v>6</v>
      </c>
      <c r="D2665" s="45" t="s">
        <v>29</v>
      </c>
      <c r="E2665" s="62">
        <v>17013</v>
      </c>
      <c r="F2665" s="46">
        <v>102078</v>
      </c>
    </row>
    <row r="2666" spans="1:6" x14ac:dyDescent="0.25">
      <c r="A2666" s="44" t="s">
        <v>385</v>
      </c>
      <c r="B2666" s="45"/>
      <c r="C2666" s="61">
        <v>1</v>
      </c>
      <c r="D2666" s="45" t="s">
        <v>29</v>
      </c>
      <c r="E2666" s="62">
        <v>10000</v>
      </c>
      <c r="F2666" s="46">
        <v>10000</v>
      </c>
    </row>
    <row r="2667" spans="1:6" x14ac:dyDescent="0.25">
      <c r="A2667" s="44" t="s">
        <v>386</v>
      </c>
    </row>
    <row r="2668" spans="1:6" x14ac:dyDescent="0.25">
      <c r="A2668" s="44" t="s">
        <v>387</v>
      </c>
      <c r="B2668" s="45"/>
      <c r="C2668" s="61">
        <v>1</v>
      </c>
      <c r="D2668" s="45" t="s">
        <v>29</v>
      </c>
      <c r="E2668" s="62">
        <v>7000</v>
      </c>
      <c r="F2668" s="46">
        <v>7000</v>
      </c>
    </row>
    <row r="2669" spans="1:6" x14ac:dyDescent="0.25">
      <c r="A2669" s="44" t="s">
        <v>388</v>
      </c>
    </row>
    <row r="2670" spans="1:6" x14ac:dyDescent="0.25">
      <c r="A2670" s="31" t="s">
        <v>144</v>
      </c>
      <c r="B2670" s="45"/>
      <c r="C2670" s="45"/>
      <c r="D2670" s="45"/>
      <c r="E2670" s="45"/>
      <c r="F2670" s="47">
        <v>710214</v>
      </c>
    </row>
    <row r="2672" spans="1:6" x14ac:dyDescent="0.25">
      <c r="A2672" s="53" t="s">
        <v>148</v>
      </c>
      <c r="B2672" s="76"/>
      <c r="C2672" s="77" t="s">
        <v>0</v>
      </c>
      <c r="D2672" s="76" t="s">
        <v>2</v>
      </c>
      <c r="E2672" s="76" t="s">
        <v>149</v>
      </c>
      <c r="F2672" s="43" t="s">
        <v>131</v>
      </c>
    </row>
    <row r="2674" spans="1:6" x14ac:dyDescent="0.25">
      <c r="A2674" s="44" t="s">
        <v>408</v>
      </c>
      <c r="B2674" s="45"/>
      <c r="C2674" s="61" t="s">
        <v>116</v>
      </c>
      <c r="D2674" s="45" t="s">
        <v>151</v>
      </c>
      <c r="E2674" s="62" t="s">
        <v>116</v>
      </c>
      <c r="F2674" s="46" t="s">
        <v>116</v>
      </c>
    </row>
    <row r="2676" spans="1:6" x14ac:dyDescent="0.25">
      <c r="A2676" s="54" t="s">
        <v>263</v>
      </c>
      <c r="B2676" s="55"/>
      <c r="C2676" s="63">
        <v>1</v>
      </c>
      <c r="D2676" s="55" t="s">
        <v>151</v>
      </c>
      <c r="E2676" s="64">
        <v>183297</v>
      </c>
      <c r="F2676" s="56">
        <v>183297</v>
      </c>
    </row>
    <row r="2678" spans="1:6" x14ac:dyDescent="0.25">
      <c r="A2678" s="54" t="s">
        <v>225</v>
      </c>
      <c r="B2678" s="55"/>
      <c r="C2678" s="63">
        <v>1</v>
      </c>
      <c r="D2678" s="55" t="s">
        <v>151</v>
      </c>
      <c r="E2678" s="64">
        <v>56153</v>
      </c>
      <c r="F2678" s="56">
        <v>56153</v>
      </c>
    </row>
    <row r="2680" spans="1:6" x14ac:dyDescent="0.25">
      <c r="A2680" s="54" t="s">
        <v>154</v>
      </c>
      <c r="B2680" s="55"/>
      <c r="C2680" s="63">
        <v>1</v>
      </c>
      <c r="D2680" s="55" t="s">
        <v>151</v>
      </c>
      <c r="E2680" s="64">
        <v>37951</v>
      </c>
      <c r="F2680" s="56">
        <v>37951</v>
      </c>
    </row>
    <row r="2682" spans="1:6" x14ac:dyDescent="0.25">
      <c r="A2682" s="57"/>
      <c r="B2682" s="55"/>
      <c r="C2682" s="55"/>
      <c r="D2682" s="55"/>
      <c r="E2682" s="55" t="s">
        <v>155</v>
      </c>
      <c r="F2682" s="56">
        <v>277401</v>
      </c>
    </row>
    <row r="2683" spans="1:6" x14ac:dyDescent="0.25">
      <c r="A2683" s="30" t="s">
        <v>108</v>
      </c>
      <c r="B2683" s="84">
        <v>2.3116599999999998</v>
      </c>
      <c r="C2683" s="45" t="s">
        <v>156</v>
      </c>
      <c r="D2683" s="45"/>
      <c r="E2683" s="45"/>
      <c r="F2683" s="46">
        <v>120001</v>
      </c>
    </row>
    <row r="2685" spans="1:6" x14ac:dyDescent="0.25">
      <c r="A2685" s="31" t="s">
        <v>157</v>
      </c>
      <c r="B2685" s="45"/>
      <c r="C2685" s="45"/>
      <c r="D2685" s="45"/>
      <c r="E2685" s="45"/>
      <c r="F2685" s="47">
        <v>120001</v>
      </c>
    </row>
    <row r="2687" spans="1:6" x14ac:dyDescent="0.25">
      <c r="A2687" s="58" t="s">
        <v>158</v>
      </c>
      <c r="B2687" s="76"/>
      <c r="C2687" s="83" t="s">
        <v>0</v>
      </c>
      <c r="D2687" s="77" t="s">
        <v>2</v>
      </c>
      <c r="E2687" s="76" t="s">
        <v>140</v>
      </c>
      <c r="F2687" s="43" t="s">
        <v>131</v>
      </c>
    </row>
    <row r="2689" spans="1:6" x14ac:dyDescent="0.25">
      <c r="A2689" s="44" t="s">
        <v>159</v>
      </c>
      <c r="B2689" s="45"/>
      <c r="C2689" s="61">
        <v>0.05</v>
      </c>
      <c r="D2689" s="45" t="s">
        <v>160</v>
      </c>
      <c r="E2689" s="62">
        <v>120001</v>
      </c>
      <c r="F2689" s="46">
        <v>6000</v>
      </c>
    </row>
    <row r="2691" spans="1:6" x14ac:dyDescent="0.25">
      <c r="A2691" s="31" t="s">
        <v>161</v>
      </c>
      <c r="B2691" s="45"/>
      <c r="C2691" s="45"/>
      <c r="D2691" s="45"/>
      <c r="E2691" s="45"/>
      <c r="F2691" s="47">
        <v>6000</v>
      </c>
    </row>
    <row r="2693" spans="1:6" x14ac:dyDescent="0.25">
      <c r="A2693" s="53" t="s">
        <v>194</v>
      </c>
      <c r="B2693" s="76"/>
      <c r="C2693" s="83" t="s">
        <v>0</v>
      </c>
      <c r="D2693" s="77" t="s">
        <v>2</v>
      </c>
      <c r="E2693" s="76" t="s">
        <v>140</v>
      </c>
      <c r="F2693" s="43" t="s">
        <v>131</v>
      </c>
    </row>
    <row r="2695" spans="1:6" x14ac:dyDescent="0.25">
      <c r="A2695" s="44" t="s">
        <v>409</v>
      </c>
      <c r="B2695" s="45"/>
      <c r="C2695" s="61">
        <v>1</v>
      </c>
      <c r="D2695" s="45" t="s">
        <v>29</v>
      </c>
      <c r="E2695" s="62">
        <v>14000</v>
      </c>
      <c r="F2695" s="46">
        <v>14000</v>
      </c>
    </row>
    <row r="2696" spans="1:6" x14ac:dyDescent="0.25">
      <c r="A2696" s="44" t="s">
        <v>429</v>
      </c>
      <c r="B2696" s="45"/>
      <c r="C2696" s="61">
        <v>1</v>
      </c>
      <c r="D2696" s="45" t="s">
        <v>29</v>
      </c>
      <c r="E2696" s="62">
        <v>10000</v>
      </c>
      <c r="F2696" s="46">
        <v>10000</v>
      </c>
    </row>
    <row r="2697" spans="1:6" x14ac:dyDescent="0.25">
      <c r="A2697" s="44" t="s">
        <v>40</v>
      </c>
    </row>
    <row r="2698" spans="1:6" x14ac:dyDescent="0.25">
      <c r="A2698" s="31" t="s">
        <v>198</v>
      </c>
      <c r="B2698" s="45"/>
      <c r="C2698" s="45"/>
      <c r="D2698" s="45"/>
      <c r="E2698" s="45"/>
      <c r="F2698" s="47">
        <v>24000</v>
      </c>
    </row>
    <row r="2700" spans="1:6" x14ac:dyDescent="0.25">
      <c r="A2700" s="48"/>
      <c r="B2700" s="45" t="s">
        <v>134</v>
      </c>
      <c r="C2700" s="45"/>
      <c r="D2700" s="78"/>
      <c r="E2700" s="79" t="s">
        <v>116</v>
      </c>
      <c r="F2700" s="49">
        <v>860215</v>
      </c>
    </row>
    <row r="2702" spans="1:6" x14ac:dyDescent="0.25">
      <c r="A2702" s="30"/>
      <c r="B2702" s="45"/>
      <c r="C2702" s="45"/>
      <c r="D2702" s="80" t="s">
        <v>135</v>
      </c>
      <c r="E2702" s="81"/>
      <c r="F2702" s="50">
        <v>860215</v>
      </c>
    </row>
    <row r="2703" spans="1:6" x14ac:dyDescent="0.25">
      <c r="A2703" s="51" t="s">
        <v>430</v>
      </c>
      <c r="B2703" s="45"/>
      <c r="C2703" s="45"/>
      <c r="D2703" s="82"/>
      <c r="E2703" s="45"/>
      <c r="F2703" s="51"/>
    </row>
    <row r="2704" spans="1:6" x14ac:dyDescent="0.25">
      <c r="A2704" s="30"/>
      <c r="B2704" s="45"/>
      <c r="C2704" s="45"/>
      <c r="D2704" s="45"/>
      <c r="E2704" s="45"/>
      <c r="F2704" s="52"/>
    </row>
    <row r="2706" spans="1:6" x14ac:dyDescent="0.25">
      <c r="A2706" s="40" t="s">
        <v>431</v>
      </c>
      <c r="B2706" s="74" t="s">
        <v>432</v>
      </c>
      <c r="C2706" s="75"/>
      <c r="D2706" s="75"/>
      <c r="E2706" s="75"/>
      <c r="F2706" s="41"/>
    </row>
    <row r="2707" spans="1:6" x14ac:dyDescent="0.25">
      <c r="A2707" s="53" t="s">
        <v>139</v>
      </c>
      <c r="B2707" s="76"/>
      <c r="C2707" s="83" t="s">
        <v>0</v>
      </c>
      <c r="D2707" s="77" t="s">
        <v>2</v>
      </c>
      <c r="E2707" s="76" t="s">
        <v>140</v>
      </c>
      <c r="F2707" s="43" t="s">
        <v>131</v>
      </c>
    </row>
    <row r="2709" spans="1:6" x14ac:dyDescent="0.25">
      <c r="A2709" s="44" t="s">
        <v>433</v>
      </c>
      <c r="B2709" s="45"/>
      <c r="C2709" s="61">
        <v>1</v>
      </c>
      <c r="D2709" s="45" t="s">
        <v>29</v>
      </c>
      <c r="E2709" s="62">
        <v>1173409</v>
      </c>
      <c r="F2709" s="46">
        <v>1173409</v>
      </c>
    </row>
    <row r="2710" spans="1:6" x14ac:dyDescent="0.25">
      <c r="A2710" s="44" t="s">
        <v>434</v>
      </c>
      <c r="B2710" s="45"/>
      <c r="C2710" s="61">
        <v>1</v>
      </c>
      <c r="D2710" s="45" t="s">
        <v>29</v>
      </c>
      <c r="E2710" s="62">
        <v>120000</v>
      </c>
      <c r="F2710" s="46">
        <v>120000</v>
      </c>
    </row>
    <row r="2711" spans="1:6" x14ac:dyDescent="0.25">
      <c r="A2711" s="44" t="s">
        <v>406</v>
      </c>
      <c r="B2711" s="45"/>
      <c r="C2711" s="61">
        <v>1</v>
      </c>
      <c r="D2711" s="45" t="s">
        <v>29</v>
      </c>
      <c r="E2711" s="62">
        <v>341180</v>
      </c>
      <c r="F2711" s="46">
        <v>341180</v>
      </c>
    </row>
    <row r="2712" spans="1:6" x14ac:dyDescent="0.25">
      <c r="A2712" s="44" t="s">
        <v>357</v>
      </c>
      <c r="B2712" s="45"/>
      <c r="C2712" s="61">
        <v>1</v>
      </c>
      <c r="D2712" s="45" t="s">
        <v>29</v>
      </c>
      <c r="E2712" s="62">
        <v>27602</v>
      </c>
      <c r="F2712" s="46">
        <v>27602</v>
      </c>
    </row>
    <row r="2713" spans="1:6" x14ac:dyDescent="0.25">
      <c r="A2713" s="44" t="s">
        <v>358</v>
      </c>
      <c r="B2713" s="45"/>
      <c r="C2713" s="61">
        <v>1</v>
      </c>
      <c r="D2713" s="45" t="s">
        <v>29</v>
      </c>
      <c r="E2713" s="62">
        <v>29725</v>
      </c>
      <c r="F2713" s="46">
        <v>29725</v>
      </c>
    </row>
    <row r="2714" spans="1:6" x14ac:dyDescent="0.25">
      <c r="A2714" s="44" t="s">
        <v>360</v>
      </c>
      <c r="B2714" s="45"/>
      <c r="C2714" s="61">
        <v>24</v>
      </c>
      <c r="D2714" s="45" t="s">
        <v>29</v>
      </c>
      <c r="E2714" s="62">
        <v>17013</v>
      </c>
      <c r="F2714" s="46">
        <v>408312</v>
      </c>
    </row>
    <row r="2715" spans="1:6" x14ac:dyDescent="0.25">
      <c r="A2715" s="44" t="s">
        <v>407</v>
      </c>
      <c r="B2715" s="45"/>
      <c r="C2715" s="61">
        <v>4</v>
      </c>
      <c r="D2715" s="45" t="s">
        <v>29</v>
      </c>
      <c r="E2715" s="62">
        <v>9280</v>
      </c>
      <c r="F2715" s="46">
        <v>37120</v>
      </c>
    </row>
    <row r="2716" spans="1:6" x14ac:dyDescent="0.25">
      <c r="A2716" s="44" t="s">
        <v>385</v>
      </c>
      <c r="B2716" s="45"/>
      <c r="C2716" s="61">
        <v>1</v>
      </c>
      <c r="D2716" s="45" t="s">
        <v>29</v>
      </c>
      <c r="E2716" s="62">
        <v>10000</v>
      </c>
      <c r="F2716" s="46">
        <v>10000</v>
      </c>
    </row>
    <row r="2717" spans="1:6" x14ac:dyDescent="0.25">
      <c r="A2717" s="44" t="s">
        <v>386</v>
      </c>
    </row>
    <row r="2718" spans="1:6" x14ac:dyDescent="0.25">
      <c r="A2718" s="44" t="s">
        <v>387</v>
      </c>
      <c r="B2718" s="45"/>
      <c r="C2718" s="61">
        <v>1</v>
      </c>
      <c r="D2718" s="45" t="s">
        <v>29</v>
      </c>
      <c r="E2718" s="62">
        <v>7000</v>
      </c>
      <c r="F2718" s="46">
        <v>7000</v>
      </c>
    </row>
    <row r="2719" spans="1:6" x14ac:dyDescent="0.25">
      <c r="A2719" s="44" t="s">
        <v>388</v>
      </c>
    </row>
    <row r="2720" spans="1:6" x14ac:dyDescent="0.25">
      <c r="A2720" s="31" t="s">
        <v>144</v>
      </c>
      <c r="B2720" s="45"/>
      <c r="C2720" s="45"/>
      <c r="D2720" s="45"/>
      <c r="E2720" s="45"/>
      <c r="F2720" s="47">
        <v>2154348</v>
      </c>
    </row>
    <row r="2722" spans="1:6" x14ac:dyDescent="0.25">
      <c r="A2722" s="53" t="s">
        <v>148</v>
      </c>
      <c r="B2722" s="76"/>
      <c r="C2722" s="77" t="s">
        <v>0</v>
      </c>
      <c r="D2722" s="76" t="s">
        <v>2</v>
      </c>
      <c r="E2722" s="76" t="s">
        <v>149</v>
      </c>
      <c r="F2722" s="43" t="s">
        <v>131</v>
      </c>
    </row>
    <row r="2724" spans="1:6" x14ac:dyDescent="0.25">
      <c r="A2724" s="44" t="s">
        <v>408</v>
      </c>
      <c r="B2724" s="45"/>
      <c r="C2724" s="61" t="s">
        <v>116</v>
      </c>
      <c r="D2724" s="45" t="s">
        <v>151</v>
      </c>
      <c r="E2724" s="62" t="s">
        <v>116</v>
      </c>
      <c r="F2724" s="46" t="s">
        <v>116</v>
      </c>
    </row>
    <row r="2726" spans="1:6" x14ac:dyDescent="0.25">
      <c r="A2726" s="54" t="s">
        <v>263</v>
      </c>
      <c r="B2726" s="55"/>
      <c r="C2726" s="63">
        <v>1</v>
      </c>
      <c r="D2726" s="55" t="s">
        <v>151</v>
      </c>
      <c r="E2726" s="64">
        <v>183297</v>
      </c>
      <c r="F2726" s="56">
        <v>183297</v>
      </c>
    </row>
    <row r="2728" spans="1:6" x14ac:dyDescent="0.25">
      <c r="A2728" s="54" t="s">
        <v>225</v>
      </c>
      <c r="B2728" s="55"/>
      <c r="C2728" s="63">
        <v>1</v>
      </c>
      <c r="D2728" s="55" t="s">
        <v>151</v>
      </c>
      <c r="E2728" s="64">
        <v>56153</v>
      </c>
      <c r="F2728" s="56">
        <v>56153</v>
      </c>
    </row>
    <row r="2730" spans="1:6" x14ac:dyDescent="0.25">
      <c r="A2730" s="54" t="s">
        <v>154</v>
      </c>
      <c r="B2730" s="55"/>
      <c r="C2730" s="63">
        <v>1</v>
      </c>
      <c r="D2730" s="55" t="s">
        <v>151</v>
      </c>
      <c r="E2730" s="64">
        <v>37951</v>
      </c>
      <c r="F2730" s="56">
        <v>37951</v>
      </c>
    </row>
    <row r="2732" spans="1:6" x14ac:dyDescent="0.25">
      <c r="A2732" s="57"/>
      <c r="B2732" s="55"/>
      <c r="C2732" s="55"/>
      <c r="D2732" s="55"/>
      <c r="E2732" s="55" t="s">
        <v>155</v>
      </c>
      <c r="F2732" s="56">
        <v>277401</v>
      </c>
    </row>
    <row r="2733" spans="1:6" x14ac:dyDescent="0.25">
      <c r="A2733" s="30" t="s">
        <v>108</v>
      </c>
      <c r="B2733" s="84">
        <v>1.00874</v>
      </c>
      <c r="C2733" s="45" t="s">
        <v>156</v>
      </c>
      <c r="D2733" s="45"/>
      <c r="E2733" s="45"/>
      <c r="F2733" s="46">
        <v>274999</v>
      </c>
    </row>
    <row r="2735" spans="1:6" x14ac:dyDescent="0.25">
      <c r="A2735" s="31" t="s">
        <v>157</v>
      </c>
      <c r="B2735" s="45"/>
      <c r="C2735" s="45"/>
      <c r="D2735" s="45"/>
      <c r="E2735" s="45"/>
      <c r="F2735" s="47">
        <v>274999</v>
      </c>
    </row>
    <row r="2737" spans="1:6" x14ac:dyDescent="0.25">
      <c r="A2737" s="58" t="s">
        <v>158</v>
      </c>
      <c r="B2737" s="76"/>
      <c r="C2737" s="83" t="s">
        <v>0</v>
      </c>
      <c r="D2737" s="77" t="s">
        <v>2</v>
      </c>
      <c r="E2737" s="76" t="s">
        <v>140</v>
      </c>
      <c r="F2737" s="43" t="s">
        <v>131</v>
      </c>
    </row>
    <row r="2739" spans="1:6" x14ac:dyDescent="0.25">
      <c r="A2739" s="44" t="s">
        <v>159</v>
      </c>
      <c r="B2739" s="45"/>
      <c r="C2739" s="61">
        <v>0.05</v>
      </c>
      <c r="D2739" s="45" t="s">
        <v>160</v>
      </c>
      <c r="E2739" s="62">
        <v>274999</v>
      </c>
      <c r="F2739" s="46">
        <v>13750</v>
      </c>
    </row>
    <row r="2741" spans="1:6" x14ac:dyDescent="0.25">
      <c r="A2741" s="31" t="s">
        <v>161</v>
      </c>
      <c r="B2741" s="45"/>
      <c r="C2741" s="45"/>
      <c r="D2741" s="45"/>
      <c r="E2741" s="45"/>
      <c r="F2741" s="47">
        <v>13750</v>
      </c>
    </row>
    <row r="2743" spans="1:6" x14ac:dyDescent="0.25">
      <c r="A2743" s="42" t="s">
        <v>129</v>
      </c>
      <c r="B2743" s="76"/>
      <c r="C2743" s="77" t="s">
        <v>0</v>
      </c>
      <c r="D2743" s="76" t="s">
        <v>2</v>
      </c>
      <c r="E2743" s="76" t="s">
        <v>130</v>
      </c>
      <c r="F2743" s="43" t="s">
        <v>131</v>
      </c>
    </row>
    <row r="2745" spans="1:6" x14ac:dyDescent="0.25">
      <c r="A2745" s="44" t="s">
        <v>264</v>
      </c>
      <c r="B2745" s="45"/>
      <c r="C2745" s="61" t="s">
        <v>116</v>
      </c>
      <c r="D2745" s="45" t="s">
        <v>25</v>
      </c>
      <c r="E2745" s="62" t="s">
        <v>116</v>
      </c>
      <c r="F2745" s="46" t="s">
        <v>116</v>
      </c>
    </row>
    <row r="2747" spans="1:6" x14ac:dyDescent="0.25">
      <c r="A2747" s="54" t="s">
        <v>265</v>
      </c>
      <c r="B2747" s="55"/>
      <c r="C2747" s="63">
        <v>5.1900000000000002E-3</v>
      </c>
      <c r="D2747" s="55" t="s">
        <v>113</v>
      </c>
      <c r="E2747" s="64">
        <v>181247</v>
      </c>
      <c r="F2747" s="56">
        <v>941</v>
      </c>
    </row>
    <row r="2748" spans="1:6" x14ac:dyDescent="0.25">
      <c r="A2748" s="59" t="s">
        <v>176</v>
      </c>
      <c r="B2748" s="85"/>
      <c r="C2748" s="76"/>
      <c r="D2748" s="83" t="s">
        <v>177</v>
      </c>
      <c r="E2748" s="85"/>
      <c r="F2748" s="60"/>
    </row>
    <row r="2749" spans="1:6" x14ac:dyDescent="0.25">
      <c r="A2749" s="19"/>
      <c r="B2749" s="65"/>
      <c r="C2749" s="65"/>
      <c r="D2749" s="66"/>
      <c r="E2749" s="65"/>
      <c r="F2749" s="20"/>
    </row>
    <row r="2750" spans="1:6" x14ac:dyDescent="0.25">
      <c r="A2750" s="22" t="s">
        <v>116</v>
      </c>
      <c r="B2750" s="67"/>
      <c r="C2750" s="65"/>
      <c r="D2750" s="67" t="s">
        <v>117</v>
      </c>
      <c r="E2750" s="68" t="s">
        <v>116</v>
      </c>
      <c r="F2750" s="24"/>
    </row>
    <row r="2751" spans="1:6" x14ac:dyDescent="0.25">
      <c r="A2751" s="25" t="s">
        <v>116</v>
      </c>
      <c r="B2751" s="65"/>
      <c r="C2751" s="65"/>
      <c r="D2751" s="67" t="s">
        <v>118</v>
      </c>
      <c r="E2751" s="69" t="s">
        <v>116</v>
      </c>
      <c r="F2751" s="24"/>
    </row>
    <row r="2752" spans="1:6" x14ac:dyDescent="0.25">
      <c r="A2752" s="23" t="s">
        <v>116</v>
      </c>
      <c r="B2752" s="65"/>
      <c r="C2752" s="65"/>
      <c r="D2752" s="67" t="s">
        <v>119</v>
      </c>
      <c r="E2752" s="67" t="s">
        <v>116</v>
      </c>
      <c r="F2752" s="24"/>
    </row>
    <row r="2753" spans="1:6" x14ac:dyDescent="0.25">
      <c r="A2753" s="23" t="s">
        <v>116</v>
      </c>
      <c r="B2753" s="67"/>
      <c r="C2753" s="65"/>
      <c r="D2753" s="67" t="s">
        <v>120</v>
      </c>
      <c r="E2753" s="69">
        <v>28</v>
      </c>
      <c r="F2753" s="24"/>
    </row>
    <row r="2754" spans="1:6" x14ac:dyDescent="0.25">
      <c r="A2754" s="23" t="s">
        <v>116</v>
      </c>
      <c r="B2754" s="67"/>
      <c r="C2754" s="65"/>
      <c r="D2754" s="70"/>
      <c r="E2754" s="66"/>
      <c r="F2754" s="24"/>
    </row>
    <row r="2755" spans="1:6" x14ac:dyDescent="0.25">
      <c r="A2755" s="25"/>
      <c r="B2755" s="65"/>
      <c r="C2755" s="65"/>
      <c r="D2755" s="71"/>
      <c r="E2755" s="65"/>
      <c r="F2755" s="26"/>
    </row>
    <row r="2756" spans="1:6" x14ac:dyDescent="0.25">
      <c r="A2756" s="27"/>
      <c r="B2756" s="70"/>
      <c r="C2756" s="70"/>
      <c r="D2756" s="65"/>
      <c r="E2756" s="65"/>
      <c r="F2756" s="26"/>
    </row>
    <row r="2757" spans="1:6" x14ac:dyDescent="0.25">
      <c r="A2757" s="28" t="s">
        <v>121</v>
      </c>
      <c r="B2757" s="65"/>
      <c r="C2757" s="65"/>
      <c r="D2757" s="65"/>
      <c r="E2757" s="65"/>
      <c r="F2757" s="24"/>
    </row>
    <row r="2758" spans="1:6" x14ac:dyDescent="0.25">
      <c r="A2758" s="29" t="s">
        <v>116</v>
      </c>
      <c r="B2758" s="67"/>
      <c r="C2758" s="67"/>
      <c r="D2758" s="65"/>
      <c r="E2758" s="65"/>
      <c r="F2758" s="24"/>
    </row>
    <row r="2759" spans="1:6" x14ac:dyDescent="0.25">
      <c r="A2759" s="29" t="s">
        <v>116</v>
      </c>
      <c r="B2759" s="67"/>
      <c r="C2759" s="67"/>
      <c r="D2759" s="65"/>
      <c r="E2759" s="65"/>
      <c r="F2759" s="24"/>
    </row>
    <row r="2760" spans="1:6" x14ac:dyDescent="0.25">
      <c r="A2760" s="30" t="s">
        <v>116</v>
      </c>
      <c r="B2760" s="45"/>
      <c r="C2760" s="45"/>
      <c r="F2760" s="32"/>
    </row>
    <row r="2761" spans="1:6" x14ac:dyDescent="0.25">
      <c r="A2761" s="38" t="s">
        <v>126</v>
      </c>
      <c r="B2761" s="73"/>
      <c r="C2761" s="73"/>
      <c r="D2761" s="73"/>
      <c r="E2761" s="73"/>
      <c r="F2761" s="39"/>
    </row>
    <row r="2763" spans="1:6" x14ac:dyDescent="0.25">
      <c r="A2763" s="54" t="s">
        <v>266</v>
      </c>
      <c r="B2763" s="55"/>
      <c r="C2763" s="63">
        <v>1</v>
      </c>
      <c r="D2763" s="55" t="s">
        <v>3</v>
      </c>
      <c r="E2763" s="64">
        <v>1588</v>
      </c>
      <c r="F2763" s="56">
        <v>1588</v>
      </c>
    </row>
    <row r="2765" spans="1:6" x14ac:dyDescent="0.25">
      <c r="A2765" s="54" t="s">
        <v>267</v>
      </c>
      <c r="B2765" s="55"/>
      <c r="C2765" s="63">
        <v>5.1799999999999997E-3</v>
      </c>
      <c r="D2765" s="55" t="s">
        <v>167</v>
      </c>
      <c r="E2765" s="64">
        <v>67000</v>
      </c>
      <c r="F2765" s="56">
        <v>347</v>
      </c>
    </row>
    <row r="2766" spans="1:6" x14ac:dyDescent="0.25">
      <c r="A2766" s="54" t="s">
        <v>268</v>
      </c>
      <c r="B2766" s="55"/>
      <c r="C2766" s="63">
        <v>4.0000000000000003E-5</v>
      </c>
      <c r="D2766" s="55" t="s">
        <v>110</v>
      </c>
      <c r="E2766" s="64">
        <v>350000</v>
      </c>
      <c r="F2766" s="56">
        <v>14</v>
      </c>
    </row>
    <row r="2767" spans="1:6" x14ac:dyDescent="0.25">
      <c r="A2767" s="54" t="s">
        <v>269</v>
      </c>
      <c r="B2767" s="55"/>
      <c r="C2767" s="63">
        <v>4.0000000000000003E-5</v>
      </c>
      <c r="D2767" s="55" t="s">
        <v>110</v>
      </c>
      <c r="E2767" s="64">
        <v>350000</v>
      </c>
      <c r="F2767" s="56">
        <v>14</v>
      </c>
    </row>
    <row r="2768" spans="1:6" x14ac:dyDescent="0.25">
      <c r="A2768" s="54" t="s">
        <v>270</v>
      </c>
      <c r="B2768" s="55"/>
      <c r="C2768" s="63">
        <v>6.9999999999999994E-5</v>
      </c>
      <c r="D2768" s="55" t="s">
        <v>249</v>
      </c>
      <c r="E2768" s="64">
        <v>100000</v>
      </c>
      <c r="F2768" s="56">
        <v>7</v>
      </c>
    </row>
    <row r="2769" spans="1:6" x14ac:dyDescent="0.25">
      <c r="A2769" s="54" t="s">
        <v>271</v>
      </c>
      <c r="B2769" s="55"/>
      <c r="C2769" s="63">
        <v>1.04E-2</v>
      </c>
      <c r="D2769" s="55" t="s">
        <v>110</v>
      </c>
      <c r="E2769" s="64">
        <v>20000</v>
      </c>
      <c r="F2769" s="56">
        <v>208</v>
      </c>
    </row>
    <row r="2770" spans="1:6" x14ac:dyDescent="0.25">
      <c r="A2770" s="54" t="s">
        <v>272</v>
      </c>
    </row>
    <row r="2771" spans="1:6" x14ac:dyDescent="0.25">
      <c r="A2771" s="57"/>
      <c r="B2771" s="55"/>
      <c r="C2771" s="55"/>
      <c r="D2771" s="55"/>
      <c r="E2771" s="55" t="s">
        <v>155</v>
      </c>
      <c r="F2771" s="56">
        <v>3119</v>
      </c>
    </row>
    <row r="2772" spans="1:6" x14ac:dyDescent="0.25">
      <c r="A2772" s="30" t="s">
        <v>108</v>
      </c>
      <c r="B2772" s="84">
        <v>1</v>
      </c>
      <c r="C2772" s="45" t="s">
        <v>189</v>
      </c>
      <c r="D2772" s="45"/>
      <c r="E2772" s="45"/>
      <c r="F2772" s="46">
        <v>3119</v>
      </c>
    </row>
    <row r="2774" spans="1:6" x14ac:dyDescent="0.25">
      <c r="A2774" s="31" t="s">
        <v>133</v>
      </c>
      <c r="B2774" s="45"/>
      <c r="C2774" s="45"/>
      <c r="D2774" s="45"/>
      <c r="E2774" s="45"/>
      <c r="F2774" s="47">
        <v>3119</v>
      </c>
    </row>
    <row r="2776" spans="1:6" x14ac:dyDescent="0.25">
      <c r="A2776" s="53" t="s">
        <v>194</v>
      </c>
      <c r="B2776" s="76"/>
      <c r="C2776" s="83" t="s">
        <v>0</v>
      </c>
      <c r="D2776" s="77" t="s">
        <v>2</v>
      </c>
      <c r="E2776" s="76" t="s">
        <v>140</v>
      </c>
      <c r="F2776" s="43" t="s">
        <v>131</v>
      </c>
    </row>
    <row r="2778" spans="1:6" x14ac:dyDescent="0.25">
      <c r="A2778" s="44" t="s">
        <v>435</v>
      </c>
      <c r="B2778" s="45"/>
      <c r="C2778" s="61">
        <v>1</v>
      </c>
      <c r="D2778" s="45" t="s">
        <v>29</v>
      </c>
      <c r="E2778" s="62">
        <v>50000</v>
      </c>
      <c r="F2778" s="46">
        <v>50000</v>
      </c>
    </row>
    <row r="2780" spans="1:6" x14ac:dyDescent="0.25">
      <c r="A2780" s="44" t="s">
        <v>301</v>
      </c>
      <c r="B2780" s="45"/>
      <c r="C2780" s="61">
        <v>5</v>
      </c>
      <c r="D2780" s="45" t="s">
        <v>29</v>
      </c>
      <c r="E2780" s="62">
        <v>7500</v>
      </c>
      <c r="F2780" s="46">
        <v>37500</v>
      </c>
    </row>
    <row r="2781" spans="1:6" x14ac:dyDescent="0.25">
      <c r="A2781" s="31" t="s">
        <v>198</v>
      </c>
      <c r="B2781" s="45"/>
      <c r="C2781" s="45"/>
      <c r="D2781" s="45"/>
      <c r="E2781" s="45"/>
      <c r="F2781" s="47">
        <v>87500</v>
      </c>
    </row>
    <row r="2783" spans="1:6" x14ac:dyDescent="0.25">
      <c r="A2783" s="53" t="s">
        <v>164</v>
      </c>
      <c r="B2783" s="76"/>
      <c r="C2783" s="83" t="s">
        <v>0</v>
      </c>
      <c r="D2783" s="77" t="s">
        <v>2</v>
      </c>
      <c r="E2783" s="76" t="s">
        <v>140</v>
      </c>
      <c r="F2783" s="43" t="s">
        <v>131</v>
      </c>
    </row>
    <row r="2785" spans="1:6" x14ac:dyDescent="0.25">
      <c r="A2785" s="44" t="s">
        <v>410</v>
      </c>
      <c r="B2785" s="45"/>
      <c r="C2785" s="61" t="s">
        <v>116</v>
      </c>
      <c r="D2785" s="45" t="s">
        <v>29</v>
      </c>
      <c r="E2785" s="62" t="s">
        <v>116</v>
      </c>
      <c r="F2785" s="46" t="s">
        <v>116</v>
      </c>
    </row>
    <row r="2786" spans="1:6" x14ac:dyDescent="0.25">
      <c r="A2786" s="54" t="s">
        <v>411</v>
      </c>
      <c r="B2786" s="55"/>
      <c r="C2786" s="63">
        <v>1</v>
      </c>
      <c r="D2786" s="55" t="s">
        <v>25</v>
      </c>
      <c r="E2786" s="64">
        <v>32342</v>
      </c>
      <c r="F2786" s="56">
        <v>32342</v>
      </c>
    </row>
    <row r="2787" spans="1:6" x14ac:dyDescent="0.25">
      <c r="A2787" s="54" t="s">
        <v>412</v>
      </c>
      <c r="B2787" s="55"/>
      <c r="C2787" s="63">
        <v>1</v>
      </c>
      <c r="D2787" s="55" t="s">
        <v>29</v>
      </c>
      <c r="E2787" s="64">
        <v>19742</v>
      </c>
      <c r="F2787" s="56">
        <v>19742</v>
      </c>
    </row>
    <row r="2788" spans="1:6" x14ac:dyDescent="0.25">
      <c r="A2788" s="54" t="s">
        <v>413</v>
      </c>
      <c r="B2788" s="55"/>
      <c r="C2788" s="63">
        <v>1</v>
      </c>
      <c r="D2788" s="55" t="s">
        <v>29</v>
      </c>
      <c r="E2788" s="64">
        <v>58864</v>
      </c>
      <c r="F2788" s="56">
        <v>58864</v>
      </c>
    </row>
    <row r="2789" spans="1:6" x14ac:dyDescent="0.25">
      <c r="A2789" s="54" t="s">
        <v>414</v>
      </c>
      <c r="B2789" s="55"/>
      <c r="C2789" s="63">
        <v>1</v>
      </c>
      <c r="D2789" s="55" t="s">
        <v>29</v>
      </c>
      <c r="E2789" s="64">
        <v>33701</v>
      </c>
      <c r="F2789" s="56">
        <v>33701</v>
      </c>
    </row>
    <row r="2790" spans="1:6" x14ac:dyDescent="0.25">
      <c r="A2790" s="54" t="s">
        <v>223</v>
      </c>
      <c r="B2790" s="55"/>
      <c r="C2790" s="63">
        <v>0.29054000000000002</v>
      </c>
      <c r="D2790" s="55" t="s">
        <v>151</v>
      </c>
      <c r="E2790" s="64">
        <v>275351</v>
      </c>
      <c r="F2790" s="56">
        <v>80000</v>
      </c>
    </row>
    <row r="2791" spans="1:6" x14ac:dyDescent="0.25">
      <c r="A2791" s="54" t="s">
        <v>159</v>
      </c>
      <c r="B2791" s="55"/>
      <c r="C2791" s="63">
        <v>0.05</v>
      </c>
      <c r="D2791" s="55" t="s">
        <v>160</v>
      </c>
      <c r="E2791" s="64">
        <v>80000</v>
      </c>
      <c r="F2791" s="56">
        <v>4000</v>
      </c>
    </row>
    <row r="2792" spans="1:6" x14ac:dyDescent="0.25">
      <c r="A2792" s="54" t="s">
        <v>276</v>
      </c>
      <c r="B2792" s="55"/>
      <c r="C2792" s="63">
        <v>0.5</v>
      </c>
      <c r="D2792" s="55" t="s">
        <v>249</v>
      </c>
      <c r="E2792" s="64">
        <v>500</v>
      </c>
      <c r="F2792" s="56">
        <v>250</v>
      </c>
    </row>
    <row r="2793" spans="1:6" x14ac:dyDescent="0.25">
      <c r="A2793" s="54" t="s">
        <v>237</v>
      </c>
      <c r="B2793" s="55"/>
      <c r="C2793" s="63">
        <v>0.3</v>
      </c>
      <c r="D2793" s="55" t="s">
        <v>33</v>
      </c>
      <c r="E2793" s="64">
        <v>863849</v>
      </c>
      <c r="F2793" s="56">
        <v>259155</v>
      </c>
    </row>
    <row r="2794" spans="1:6" x14ac:dyDescent="0.25">
      <c r="A2794" s="57"/>
      <c r="B2794" s="55"/>
      <c r="C2794" s="55"/>
      <c r="D2794" s="55"/>
      <c r="E2794" s="55" t="s">
        <v>155</v>
      </c>
      <c r="F2794" s="56">
        <v>488054</v>
      </c>
    </row>
    <row r="2795" spans="1:6" x14ac:dyDescent="0.25">
      <c r="A2795" s="30" t="s">
        <v>0</v>
      </c>
      <c r="B2795" s="84">
        <v>1</v>
      </c>
      <c r="C2795" s="45" t="s">
        <v>169</v>
      </c>
      <c r="D2795" s="45"/>
      <c r="E2795" s="45"/>
      <c r="F2795" s="46">
        <v>488054</v>
      </c>
    </row>
    <row r="2796" spans="1:6" x14ac:dyDescent="0.25">
      <c r="A2796" s="31" t="s">
        <v>170</v>
      </c>
      <c r="B2796" s="45"/>
      <c r="C2796" s="45"/>
      <c r="D2796" s="45"/>
      <c r="E2796" s="45"/>
      <c r="F2796" s="47">
        <v>488054</v>
      </c>
    </row>
    <row r="2798" spans="1:6" x14ac:dyDescent="0.25">
      <c r="A2798" s="48"/>
      <c r="B2798" s="45" t="s">
        <v>134</v>
      </c>
      <c r="C2798" s="45"/>
      <c r="D2798" s="78"/>
      <c r="E2798" s="79" t="s">
        <v>116</v>
      </c>
      <c r="F2798" s="49">
        <v>3021770</v>
      </c>
    </row>
    <row r="2800" spans="1:6" x14ac:dyDescent="0.25">
      <c r="A2800" s="30"/>
      <c r="B2800" s="45"/>
      <c r="C2800" s="45"/>
      <c r="D2800" s="80" t="s">
        <v>135</v>
      </c>
      <c r="E2800" s="81"/>
      <c r="F2800" s="50">
        <v>3021770</v>
      </c>
    </row>
    <row r="2801" spans="1:6" x14ac:dyDescent="0.25">
      <c r="A2801" s="51" t="s">
        <v>436</v>
      </c>
      <c r="B2801" s="45"/>
      <c r="C2801" s="45"/>
      <c r="D2801" s="82"/>
      <c r="E2801" s="45"/>
      <c r="F2801" s="51"/>
    </row>
    <row r="2802" spans="1:6" x14ac:dyDescent="0.25">
      <c r="A2802" s="30"/>
      <c r="B2802" s="45"/>
      <c r="C2802" s="45"/>
      <c r="D2802" s="45"/>
      <c r="E2802" s="45"/>
      <c r="F2802" s="52"/>
    </row>
    <row r="2804" spans="1:6" x14ac:dyDescent="0.25">
      <c r="A2804" s="40" t="s">
        <v>437</v>
      </c>
      <c r="B2804" s="74" t="s">
        <v>438</v>
      </c>
      <c r="C2804" s="75"/>
      <c r="D2804" s="75"/>
      <c r="E2804" s="75"/>
      <c r="F2804" s="41"/>
    </row>
    <row r="2805" spans="1:6" x14ac:dyDescent="0.25">
      <c r="A2805" s="53" t="s">
        <v>139</v>
      </c>
      <c r="B2805" s="76"/>
      <c r="C2805" s="83" t="s">
        <v>0</v>
      </c>
      <c r="D2805" s="77" t="s">
        <v>2</v>
      </c>
      <c r="E2805" s="76" t="s">
        <v>140</v>
      </c>
      <c r="F2805" s="43" t="s">
        <v>131</v>
      </c>
    </row>
    <row r="2807" spans="1:6" x14ac:dyDescent="0.25">
      <c r="A2807" s="44" t="s">
        <v>439</v>
      </c>
      <c r="B2807" s="45"/>
      <c r="C2807" s="61">
        <v>1</v>
      </c>
      <c r="D2807" s="45" t="s">
        <v>29</v>
      </c>
      <c r="E2807" s="62">
        <v>1867229</v>
      </c>
      <c r="F2807" s="46">
        <v>1867229</v>
      </c>
    </row>
    <row r="2808" spans="1:6" x14ac:dyDescent="0.25">
      <c r="A2808" s="44" t="s">
        <v>440</v>
      </c>
      <c r="B2808" s="45"/>
      <c r="C2808" s="61">
        <v>1</v>
      </c>
      <c r="D2808" s="45" t="s">
        <v>29</v>
      </c>
      <c r="E2808" s="62">
        <v>160000</v>
      </c>
      <c r="F2808" s="46">
        <v>160000</v>
      </c>
    </row>
    <row r="2809" spans="1:6" x14ac:dyDescent="0.25">
      <c r="A2809" s="44" t="s">
        <v>418</v>
      </c>
      <c r="B2809" s="45"/>
      <c r="C2809" s="61">
        <v>1</v>
      </c>
      <c r="D2809" s="45" t="s">
        <v>29</v>
      </c>
      <c r="E2809" s="62">
        <v>418760</v>
      </c>
      <c r="F2809" s="46">
        <v>418760</v>
      </c>
    </row>
    <row r="2810" spans="1:6" x14ac:dyDescent="0.25">
      <c r="A2810" s="44" t="s">
        <v>407</v>
      </c>
      <c r="B2810" s="45"/>
      <c r="C2810" s="61">
        <v>4</v>
      </c>
      <c r="D2810" s="45" t="s">
        <v>29</v>
      </c>
      <c r="E2810" s="62">
        <v>9280</v>
      </c>
      <c r="F2810" s="46">
        <v>37120</v>
      </c>
    </row>
    <row r="2811" spans="1:6" x14ac:dyDescent="0.25">
      <c r="A2811" s="44" t="s">
        <v>422</v>
      </c>
      <c r="B2811" s="45"/>
      <c r="C2811" s="61">
        <v>32</v>
      </c>
      <c r="D2811" s="45" t="s">
        <v>249</v>
      </c>
      <c r="E2811" s="62">
        <v>18300</v>
      </c>
      <c r="F2811" s="46">
        <v>585600</v>
      </c>
    </row>
    <row r="2812" spans="1:6" x14ac:dyDescent="0.25">
      <c r="A2812" s="44" t="s">
        <v>364</v>
      </c>
      <c r="B2812" s="45"/>
      <c r="C2812" s="61">
        <v>1</v>
      </c>
      <c r="D2812" s="45" t="s">
        <v>29</v>
      </c>
      <c r="E2812" s="62">
        <v>35247</v>
      </c>
      <c r="F2812" s="46">
        <v>35247</v>
      </c>
    </row>
    <row r="2813" spans="1:6" x14ac:dyDescent="0.25">
      <c r="A2813" s="44" t="s">
        <v>365</v>
      </c>
      <c r="B2813" s="45"/>
      <c r="C2813" s="61">
        <v>1</v>
      </c>
      <c r="D2813" s="45" t="s">
        <v>29</v>
      </c>
      <c r="E2813" s="62">
        <v>36250</v>
      </c>
      <c r="F2813" s="46">
        <v>36250</v>
      </c>
    </row>
    <row r="2814" spans="1:6" x14ac:dyDescent="0.25">
      <c r="A2814" s="44" t="s">
        <v>385</v>
      </c>
      <c r="B2814" s="45"/>
      <c r="C2814" s="61">
        <v>1</v>
      </c>
      <c r="D2814" s="45" t="s">
        <v>29</v>
      </c>
      <c r="E2814" s="62">
        <v>10000</v>
      </c>
      <c r="F2814" s="46">
        <v>10000</v>
      </c>
    </row>
    <row r="2815" spans="1:6" x14ac:dyDescent="0.25">
      <c r="A2815" s="44" t="s">
        <v>386</v>
      </c>
    </row>
    <row r="2816" spans="1:6" x14ac:dyDescent="0.25">
      <c r="A2816" s="44" t="s">
        <v>387</v>
      </c>
      <c r="B2816" s="45"/>
      <c r="C2816" s="61">
        <v>1</v>
      </c>
      <c r="D2816" s="45" t="s">
        <v>29</v>
      </c>
      <c r="E2816" s="62">
        <v>7000</v>
      </c>
      <c r="F2816" s="46">
        <v>7000</v>
      </c>
    </row>
    <row r="2817" spans="1:6" x14ac:dyDescent="0.25">
      <c r="A2817" s="44" t="s">
        <v>388</v>
      </c>
    </row>
    <row r="2818" spans="1:6" x14ac:dyDescent="0.25">
      <c r="A2818" s="31" t="s">
        <v>144</v>
      </c>
      <c r="B2818" s="45"/>
      <c r="C2818" s="45"/>
      <c r="D2818" s="45"/>
      <c r="E2818" s="45"/>
      <c r="F2818" s="47">
        <v>3157206</v>
      </c>
    </row>
    <row r="2820" spans="1:6" x14ac:dyDescent="0.25">
      <c r="A2820" s="53" t="s">
        <v>148</v>
      </c>
      <c r="B2820" s="76"/>
      <c r="C2820" s="77" t="s">
        <v>0</v>
      </c>
      <c r="D2820" s="76" t="s">
        <v>2</v>
      </c>
      <c r="E2820" s="76" t="s">
        <v>149</v>
      </c>
      <c r="F2820" s="43" t="s">
        <v>131</v>
      </c>
    </row>
    <row r="2822" spans="1:6" x14ac:dyDescent="0.25">
      <c r="A2822" s="44" t="s">
        <v>408</v>
      </c>
      <c r="B2822" s="45"/>
      <c r="C2822" s="61" t="s">
        <v>116</v>
      </c>
      <c r="D2822" s="45" t="s">
        <v>151</v>
      </c>
      <c r="E2822" s="62" t="s">
        <v>116</v>
      </c>
      <c r="F2822" s="46" t="s">
        <v>116</v>
      </c>
    </row>
    <row r="2824" spans="1:6" x14ac:dyDescent="0.25">
      <c r="A2824" s="54" t="s">
        <v>263</v>
      </c>
      <c r="B2824" s="55"/>
      <c r="C2824" s="63">
        <v>1</v>
      </c>
      <c r="D2824" s="55" t="s">
        <v>151</v>
      </c>
      <c r="E2824" s="64">
        <v>183297</v>
      </c>
      <c r="F2824" s="56">
        <v>183297</v>
      </c>
    </row>
    <row r="2826" spans="1:6" x14ac:dyDescent="0.25">
      <c r="A2826" s="54" t="s">
        <v>225</v>
      </c>
      <c r="B2826" s="55"/>
      <c r="C2826" s="63">
        <v>1</v>
      </c>
      <c r="D2826" s="55" t="s">
        <v>151</v>
      </c>
      <c r="E2826" s="64">
        <v>56153</v>
      </c>
      <c r="F2826" s="56">
        <v>56153</v>
      </c>
    </row>
    <row r="2828" spans="1:6" x14ac:dyDescent="0.25">
      <c r="A2828" s="54" t="s">
        <v>154</v>
      </c>
      <c r="B2828" s="55"/>
      <c r="C2828" s="63">
        <v>1</v>
      </c>
      <c r="D2828" s="55" t="s">
        <v>151</v>
      </c>
      <c r="E2828" s="64">
        <v>37951</v>
      </c>
      <c r="F2828" s="56">
        <v>37951</v>
      </c>
    </row>
    <row r="2830" spans="1:6" x14ac:dyDescent="0.25">
      <c r="A2830" s="57"/>
      <c r="B2830" s="55"/>
      <c r="C2830" s="55"/>
      <c r="D2830" s="55"/>
      <c r="E2830" s="55" t="s">
        <v>155</v>
      </c>
      <c r="F2830" s="56">
        <v>277401</v>
      </c>
    </row>
    <row r="2831" spans="1:6" x14ac:dyDescent="0.25">
      <c r="A2831" s="30" t="s">
        <v>108</v>
      </c>
      <c r="B2831" s="84">
        <v>1</v>
      </c>
      <c r="C2831" s="45" t="s">
        <v>156</v>
      </c>
      <c r="D2831" s="45"/>
      <c r="E2831" s="45"/>
      <c r="F2831" s="46">
        <v>277401</v>
      </c>
    </row>
    <row r="2833" spans="1:6" x14ac:dyDescent="0.25">
      <c r="A2833" s="31" t="s">
        <v>157</v>
      </c>
      <c r="B2833" s="45"/>
      <c r="C2833" s="45"/>
      <c r="D2833" s="45"/>
      <c r="E2833" s="45"/>
      <c r="F2833" s="47">
        <v>277401</v>
      </c>
    </row>
    <row r="2835" spans="1:6" x14ac:dyDescent="0.25">
      <c r="A2835" s="58" t="s">
        <v>158</v>
      </c>
      <c r="B2835" s="76"/>
      <c r="C2835" s="83" t="s">
        <v>0</v>
      </c>
      <c r="D2835" s="77" t="s">
        <v>2</v>
      </c>
      <c r="E2835" s="76" t="s">
        <v>140</v>
      </c>
      <c r="F2835" s="43" t="s">
        <v>131</v>
      </c>
    </row>
    <row r="2837" spans="1:6" x14ac:dyDescent="0.25">
      <c r="A2837" s="44" t="s">
        <v>159</v>
      </c>
      <c r="B2837" s="45"/>
      <c r="C2837" s="61">
        <v>0.05</v>
      </c>
      <c r="D2837" s="45" t="s">
        <v>160</v>
      </c>
      <c r="E2837" s="62">
        <v>277401</v>
      </c>
      <c r="F2837" s="46">
        <v>13870</v>
      </c>
    </row>
    <row r="2839" spans="1:6" x14ac:dyDescent="0.25">
      <c r="A2839" s="31" t="s">
        <v>161</v>
      </c>
      <c r="B2839" s="45"/>
      <c r="C2839" s="45"/>
      <c r="D2839" s="45"/>
      <c r="E2839" s="45"/>
      <c r="F2839" s="47">
        <v>13870</v>
      </c>
    </row>
    <row r="2842" spans="1:6" x14ac:dyDescent="0.25">
      <c r="A2842" s="59" t="s">
        <v>176</v>
      </c>
      <c r="B2842" s="85"/>
      <c r="C2842" s="76"/>
      <c r="D2842" s="83" t="s">
        <v>177</v>
      </c>
      <c r="E2842" s="85"/>
      <c r="F2842" s="60"/>
    </row>
    <row r="2843" spans="1:6" x14ac:dyDescent="0.25">
      <c r="A2843" s="19"/>
      <c r="B2843" s="65"/>
      <c r="C2843" s="65"/>
      <c r="D2843" s="66"/>
      <c r="E2843" s="65"/>
      <c r="F2843" s="20"/>
    </row>
    <row r="2844" spans="1:6" x14ac:dyDescent="0.25">
      <c r="A2844" s="22" t="s">
        <v>116</v>
      </c>
      <c r="B2844" s="67"/>
      <c r="C2844" s="65"/>
      <c r="D2844" s="67" t="s">
        <v>117</v>
      </c>
      <c r="E2844" s="68" t="s">
        <v>116</v>
      </c>
      <c r="F2844" s="24"/>
    </row>
    <row r="2845" spans="1:6" x14ac:dyDescent="0.25">
      <c r="A2845" s="25" t="s">
        <v>116</v>
      </c>
      <c r="B2845" s="65"/>
      <c r="C2845" s="65"/>
      <c r="D2845" s="67" t="s">
        <v>118</v>
      </c>
      <c r="E2845" s="69" t="s">
        <v>116</v>
      </c>
      <c r="F2845" s="24"/>
    </row>
    <row r="2846" spans="1:6" x14ac:dyDescent="0.25">
      <c r="A2846" s="23" t="s">
        <v>116</v>
      </c>
      <c r="B2846" s="65"/>
      <c r="C2846" s="65"/>
      <c r="D2846" s="67" t="s">
        <v>119</v>
      </c>
      <c r="E2846" s="67" t="s">
        <v>116</v>
      </c>
      <c r="F2846" s="24"/>
    </row>
    <row r="2847" spans="1:6" x14ac:dyDescent="0.25">
      <c r="A2847" s="23" t="s">
        <v>116</v>
      </c>
      <c r="B2847" s="67"/>
      <c r="C2847" s="65"/>
      <c r="D2847" s="67" t="s">
        <v>120</v>
      </c>
      <c r="E2847" s="69">
        <v>29</v>
      </c>
      <c r="F2847" s="24"/>
    </row>
    <row r="2848" spans="1:6" x14ac:dyDescent="0.25">
      <c r="A2848" s="23" t="s">
        <v>116</v>
      </c>
      <c r="B2848" s="67"/>
      <c r="C2848" s="65"/>
      <c r="D2848" s="70"/>
      <c r="E2848" s="66"/>
      <c r="F2848" s="24"/>
    </row>
    <row r="2849" spans="1:6" x14ac:dyDescent="0.25">
      <c r="A2849" s="25"/>
      <c r="B2849" s="65"/>
      <c r="C2849" s="65"/>
      <c r="D2849" s="71"/>
      <c r="E2849" s="65"/>
      <c r="F2849" s="26"/>
    </row>
    <row r="2850" spans="1:6" x14ac:dyDescent="0.25">
      <c r="A2850" s="27"/>
      <c r="B2850" s="70"/>
      <c r="C2850" s="70"/>
      <c r="D2850" s="65"/>
      <c r="E2850" s="65"/>
      <c r="F2850" s="26"/>
    </row>
    <row r="2851" spans="1:6" x14ac:dyDescent="0.25">
      <c r="A2851" s="28" t="s">
        <v>121</v>
      </c>
      <c r="B2851" s="65"/>
      <c r="C2851" s="65"/>
      <c r="D2851" s="65"/>
      <c r="E2851" s="65"/>
      <c r="F2851" s="24"/>
    </row>
    <row r="2852" spans="1:6" x14ac:dyDescent="0.25">
      <c r="A2852" s="29" t="s">
        <v>116</v>
      </c>
      <c r="B2852" s="67"/>
      <c r="C2852" s="67"/>
      <c r="D2852" s="65"/>
      <c r="E2852" s="65"/>
      <c r="F2852" s="24"/>
    </row>
    <row r="2853" spans="1:6" x14ac:dyDescent="0.25">
      <c r="A2853" s="29" t="s">
        <v>116</v>
      </c>
      <c r="B2853" s="67"/>
      <c r="C2853" s="67"/>
      <c r="D2853" s="65"/>
      <c r="E2853" s="65"/>
      <c r="F2853" s="24"/>
    </row>
    <row r="2854" spans="1:6" x14ac:dyDescent="0.25">
      <c r="A2854" s="30" t="s">
        <v>116</v>
      </c>
      <c r="B2854" s="45"/>
      <c r="C2854" s="45"/>
      <c r="F2854" s="32"/>
    </row>
    <row r="2855" spans="1:6" x14ac:dyDescent="0.25">
      <c r="A2855" s="38" t="s">
        <v>126</v>
      </c>
      <c r="B2855" s="73"/>
      <c r="C2855" s="73"/>
      <c r="D2855" s="73"/>
      <c r="E2855" s="73"/>
      <c r="F2855" s="39"/>
    </row>
    <row r="2857" spans="1:6" x14ac:dyDescent="0.25">
      <c r="A2857" s="42" t="s">
        <v>129</v>
      </c>
      <c r="B2857" s="76"/>
      <c r="C2857" s="77" t="s">
        <v>0</v>
      </c>
      <c r="D2857" s="76" t="s">
        <v>2</v>
      </c>
      <c r="E2857" s="76" t="s">
        <v>130</v>
      </c>
      <c r="F2857" s="43" t="s">
        <v>131</v>
      </c>
    </row>
    <row r="2859" spans="1:6" x14ac:dyDescent="0.25">
      <c r="A2859" s="44" t="s">
        <v>264</v>
      </c>
      <c r="B2859" s="45"/>
      <c r="C2859" s="61" t="s">
        <v>116</v>
      </c>
      <c r="D2859" s="45" t="s">
        <v>25</v>
      </c>
      <c r="E2859" s="62" t="s">
        <v>116</v>
      </c>
      <c r="F2859" s="46" t="s">
        <v>116</v>
      </c>
    </row>
    <row r="2861" spans="1:6" x14ac:dyDescent="0.25">
      <c r="A2861" s="54" t="s">
        <v>265</v>
      </c>
      <c r="B2861" s="55"/>
      <c r="C2861" s="63">
        <v>5.1900000000000002E-3</v>
      </c>
      <c r="D2861" s="55" t="s">
        <v>113</v>
      </c>
      <c r="E2861" s="64">
        <v>181247</v>
      </c>
      <c r="F2861" s="56">
        <v>941</v>
      </c>
    </row>
    <row r="2862" spans="1:6" x14ac:dyDescent="0.25">
      <c r="A2862" s="54" t="s">
        <v>266</v>
      </c>
      <c r="B2862" s="55"/>
      <c r="C2862" s="63">
        <v>1</v>
      </c>
      <c r="D2862" s="55" t="s">
        <v>3</v>
      </c>
      <c r="E2862" s="64">
        <v>1588</v>
      </c>
      <c r="F2862" s="56">
        <v>1588</v>
      </c>
    </row>
    <row r="2863" spans="1:6" x14ac:dyDescent="0.25">
      <c r="A2863" s="54" t="s">
        <v>267</v>
      </c>
      <c r="B2863" s="55"/>
      <c r="C2863" s="63">
        <v>5.1799999999999997E-3</v>
      </c>
      <c r="D2863" s="55" t="s">
        <v>167</v>
      </c>
      <c r="E2863" s="64">
        <v>67000</v>
      </c>
      <c r="F2863" s="56">
        <v>347</v>
      </c>
    </row>
    <row r="2864" spans="1:6" x14ac:dyDescent="0.25">
      <c r="A2864" s="54" t="s">
        <v>268</v>
      </c>
      <c r="B2864" s="55"/>
      <c r="C2864" s="63">
        <v>4.0000000000000003E-5</v>
      </c>
      <c r="D2864" s="55" t="s">
        <v>110</v>
      </c>
      <c r="E2864" s="64">
        <v>350000</v>
      </c>
      <c r="F2864" s="56">
        <v>14</v>
      </c>
    </row>
    <row r="2865" spans="1:6" x14ac:dyDescent="0.25">
      <c r="A2865" s="54" t="s">
        <v>269</v>
      </c>
      <c r="B2865" s="55"/>
      <c r="C2865" s="63">
        <v>4.0000000000000003E-5</v>
      </c>
      <c r="D2865" s="55" t="s">
        <v>110</v>
      </c>
      <c r="E2865" s="64">
        <v>350000</v>
      </c>
      <c r="F2865" s="56">
        <v>14</v>
      </c>
    </row>
    <row r="2866" spans="1:6" x14ac:dyDescent="0.25">
      <c r="A2866" s="54" t="s">
        <v>270</v>
      </c>
      <c r="B2866" s="55"/>
      <c r="C2866" s="63">
        <v>6.9999999999999994E-5</v>
      </c>
      <c r="D2866" s="55" t="s">
        <v>249</v>
      </c>
      <c r="E2866" s="64">
        <v>100000</v>
      </c>
      <c r="F2866" s="56">
        <v>7</v>
      </c>
    </row>
    <row r="2867" spans="1:6" x14ac:dyDescent="0.25">
      <c r="A2867" s="54" t="s">
        <v>271</v>
      </c>
      <c r="B2867" s="55"/>
      <c r="C2867" s="63">
        <v>1.04E-2</v>
      </c>
      <c r="D2867" s="55" t="s">
        <v>110</v>
      </c>
      <c r="E2867" s="64">
        <v>20000</v>
      </c>
      <c r="F2867" s="56">
        <v>208</v>
      </c>
    </row>
    <row r="2868" spans="1:6" x14ac:dyDescent="0.25">
      <c r="A2868" s="54" t="s">
        <v>272</v>
      </c>
    </row>
    <row r="2869" spans="1:6" x14ac:dyDescent="0.25">
      <c r="A2869" s="57"/>
      <c r="B2869" s="55"/>
      <c r="C2869" s="55"/>
      <c r="D2869" s="55"/>
      <c r="E2869" s="55" t="s">
        <v>155</v>
      </c>
      <c r="F2869" s="56">
        <v>3119</v>
      </c>
    </row>
    <row r="2870" spans="1:6" x14ac:dyDescent="0.25">
      <c r="A2870" s="30" t="s">
        <v>108</v>
      </c>
      <c r="B2870" s="84">
        <v>1</v>
      </c>
      <c r="C2870" s="45" t="s">
        <v>189</v>
      </c>
      <c r="D2870" s="45"/>
      <c r="E2870" s="45"/>
      <c r="F2870" s="46">
        <v>3119</v>
      </c>
    </row>
    <row r="2872" spans="1:6" x14ac:dyDescent="0.25">
      <c r="A2872" s="31" t="s">
        <v>133</v>
      </c>
      <c r="B2872" s="45"/>
      <c r="C2872" s="45"/>
      <c r="D2872" s="45"/>
      <c r="E2872" s="45"/>
      <c r="F2872" s="47">
        <v>3119</v>
      </c>
    </row>
    <row r="2874" spans="1:6" x14ac:dyDescent="0.25">
      <c r="A2874" s="53" t="s">
        <v>194</v>
      </c>
      <c r="B2874" s="76"/>
      <c r="C2874" s="83" t="s">
        <v>0</v>
      </c>
      <c r="D2874" s="77" t="s">
        <v>2</v>
      </c>
      <c r="E2874" s="76" t="s">
        <v>140</v>
      </c>
      <c r="F2874" s="43" t="s">
        <v>131</v>
      </c>
    </row>
    <row r="2876" spans="1:6" x14ac:dyDescent="0.25">
      <c r="A2876" s="44" t="s">
        <v>435</v>
      </c>
      <c r="B2876" s="45"/>
      <c r="C2876" s="61">
        <v>1</v>
      </c>
      <c r="D2876" s="45" t="s">
        <v>29</v>
      </c>
      <c r="E2876" s="62">
        <v>50000</v>
      </c>
      <c r="F2876" s="46">
        <v>50000</v>
      </c>
    </row>
    <row r="2878" spans="1:6" x14ac:dyDescent="0.25">
      <c r="A2878" s="44" t="s">
        <v>301</v>
      </c>
      <c r="B2878" s="45"/>
      <c r="C2878" s="61">
        <v>5</v>
      </c>
      <c r="D2878" s="45" t="s">
        <v>29</v>
      </c>
      <c r="E2878" s="62">
        <v>7500</v>
      </c>
      <c r="F2878" s="46">
        <v>37500</v>
      </c>
    </row>
    <row r="2879" spans="1:6" x14ac:dyDescent="0.25">
      <c r="A2879" s="31" t="s">
        <v>198</v>
      </c>
      <c r="B2879" s="45"/>
      <c r="C2879" s="45"/>
      <c r="D2879" s="45"/>
      <c r="E2879" s="45"/>
      <c r="F2879" s="47">
        <v>87500</v>
      </c>
    </row>
    <row r="2881" spans="1:6" x14ac:dyDescent="0.25">
      <c r="A2881" s="53" t="s">
        <v>164</v>
      </c>
      <c r="B2881" s="76"/>
      <c r="C2881" s="83" t="s">
        <v>0</v>
      </c>
      <c r="D2881" s="77" t="s">
        <v>2</v>
      </c>
      <c r="E2881" s="76" t="s">
        <v>140</v>
      </c>
      <c r="F2881" s="43" t="s">
        <v>131</v>
      </c>
    </row>
    <row r="2883" spans="1:6" x14ac:dyDescent="0.25">
      <c r="A2883" s="44" t="s">
        <v>410</v>
      </c>
      <c r="B2883" s="45"/>
      <c r="C2883" s="61" t="s">
        <v>116</v>
      </c>
      <c r="D2883" s="45" t="s">
        <v>29</v>
      </c>
      <c r="E2883" s="62" t="s">
        <v>116</v>
      </c>
      <c r="F2883" s="46" t="s">
        <v>116</v>
      </c>
    </row>
    <row r="2884" spans="1:6" x14ac:dyDescent="0.25">
      <c r="A2884" s="54" t="s">
        <v>411</v>
      </c>
      <c r="B2884" s="55"/>
      <c r="C2884" s="63">
        <v>1</v>
      </c>
      <c r="D2884" s="55" t="s">
        <v>25</v>
      </c>
      <c r="E2884" s="64">
        <v>32342</v>
      </c>
      <c r="F2884" s="56">
        <v>32342</v>
      </c>
    </row>
    <row r="2885" spans="1:6" x14ac:dyDescent="0.25">
      <c r="A2885" s="54" t="s">
        <v>412</v>
      </c>
      <c r="B2885" s="55"/>
      <c r="C2885" s="63">
        <v>1</v>
      </c>
      <c r="D2885" s="55" t="s">
        <v>29</v>
      </c>
      <c r="E2885" s="64">
        <v>19742</v>
      </c>
      <c r="F2885" s="56">
        <v>19742</v>
      </c>
    </row>
    <row r="2886" spans="1:6" x14ac:dyDescent="0.25">
      <c r="A2886" s="54" t="s">
        <v>413</v>
      </c>
      <c r="B2886" s="55"/>
      <c r="C2886" s="63">
        <v>1</v>
      </c>
      <c r="D2886" s="55" t="s">
        <v>29</v>
      </c>
      <c r="E2886" s="64">
        <v>58864</v>
      </c>
      <c r="F2886" s="56">
        <v>58864</v>
      </c>
    </row>
    <row r="2887" spans="1:6" x14ac:dyDescent="0.25">
      <c r="A2887" s="54" t="s">
        <v>414</v>
      </c>
      <c r="B2887" s="55"/>
      <c r="C2887" s="63">
        <v>1</v>
      </c>
      <c r="D2887" s="55" t="s">
        <v>29</v>
      </c>
      <c r="E2887" s="64">
        <v>33701</v>
      </c>
      <c r="F2887" s="56">
        <v>33701</v>
      </c>
    </row>
    <row r="2888" spans="1:6" x14ac:dyDescent="0.25">
      <c r="A2888" s="54" t="s">
        <v>223</v>
      </c>
      <c r="B2888" s="55"/>
      <c r="C2888" s="63">
        <v>0.29054000000000002</v>
      </c>
      <c r="D2888" s="55" t="s">
        <v>151</v>
      </c>
      <c r="E2888" s="64">
        <v>275351</v>
      </c>
      <c r="F2888" s="56">
        <v>80000</v>
      </c>
    </row>
    <row r="2889" spans="1:6" x14ac:dyDescent="0.25">
      <c r="A2889" s="54" t="s">
        <v>159</v>
      </c>
      <c r="B2889" s="55"/>
      <c r="C2889" s="63">
        <v>0.05</v>
      </c>
      <c r="D2889" s="55" t="s">
        <v>160</v>
      </c>
      <c r="E2889" s="64">
        <v>80000</v>
      </c>
      <c r="F2889" s="56">
        <v>4000</v>
      </c>
    </row>
    <row r="2890" spans="1:6" x14ac:dyDescent="0.25">
      <c r="A2890" s="54" t="s">
        <v>276</v>
      </c>
      <c r="B2890" s="55"/>
      <c r="C2890" s="63">
        <v>0.5</v>
      </c>
      <c r="D2890" s="55" t="s">
        <v>249</v>
      </c>
      <c r="E2890" s="64">
        <v>500</v>
      </c>
      <c r="F2890" s="56">
        <v>250</v>
      </c>
    </row>
    <row r="2891" spans="1:6" x14ac:dyDescent="0.25">
      <c r="A2891" s="54" t="s">
        <v>237</v>
      </c>
      <c r="B2891" s="55"/>
      <c r="C2891" s="63">
        <v>0.3</v>
      </c>
      <c r="D2891" s="55" t="s">
        <v>33</v>
      </c>
      <c r="E2891" s="64">
        <v>863849</v>
      </c>
      <c r="F2891" s="56">
        <v>259155</v>
      </c>
    </row>
    <row r="2892" spans="1:6" x14ac:dyDescent="0.25">
      <c r="A2892" s="57"/>
      <c r="B2892" s="55"/>
      <c r="C2892" s="55"/>
      <c r="D2892" s="55"/>
      <c r="E2892" s="55" t="s">
        <v>155</v>
      </c>
      <c r="F2892" s="56">
        <v>488054</v>
      </c>
    </row>
    <row r="2893" spans="1:6" x14ac:dyDescent="0.25">
      <c r="A2893" s="30" t="s">
        <v>0</v>
      </c>
      <c r="B2893" s="84">
        <v>1</v>
      </c>
      <c r="C2893" s="45" t="s">
        <v>169</v>
      </c>
      <c r="D2893" s="45"/>
      <c r="E2893" s="45"/>
      <c r="F2893" s="46">
        <v>488054</v>
      </c>
    </row>
    <row r="2894" spans="1:6" x14ac:dyDescent="0.25">
      <c r="A2894" s="31" t="s">
        <v>170</v>
      </c>
      <c r="B2894" s="45"/>
      <c r="C2894" s="45"/>
      <c r="D2894" s="45"/>
      <c r="E2894" s="45"/>
      <c r="F2894" s="47">
        <v>488054</v>
      </c>
    </row>
    <row r="2896" spans="1:6" x14ac:dyDescent="0.25">
      <c r="A2896" s="48"/>
      <c r="B2896" s="45" t="s">
        <v>134</v>
      </c>
      <c r="C2896" s="45"/>
      <c r="D2896" s="78"/>
      <c r="E2896" s="79" t="s">
        <v>116</v>
      </c>
      <c r="F2896" s="49">
        <v>4027150</v>
      </c>
    </row>
    <row r="2898" spans="1:6" x14ac:dyDescent="0.25">
      <c r="A2898" s="30"/>
      <c r="B2898" s="45"/>
      <c r="C2898" s="45"/>
      <c r="D2898" s="80" t="s">
        <v>135</v>
      </c>
      <c r="E2898" s="81"/>
      <c r="F2898" s="50">
        <v>4027150</v>
      </c>
    </row>
    <row r="2899" spans="1:6" x14ac:dyDescent="0.25">
      <c r="A2899" s="51" t="s">
        <v>441</v>
      </c>
      <c r="B2899" s="45"/>
      <c r="C2899" s="45"/>
      <c r="D2899" s="82"/>
      <c r="E2899" s="45"/>
      <c r="F2899" s="51"/>
    </row>
    <row r="2900" spans="1:6" x14ac:dyDescent="0.25">
      <c r="A2900" s="30"/>
      <c r="B2900" s="45"/>
      <c r="C2900" s="45"/>
      <c r="D2900" s="45"/>
      <c r="E2900" s="45"/>
      <c r="F2900" s="52"/>
    </row>
    <row r="2902" spans="1:6" x14ac:dyDescent="0.25">
      <c r="A2902" s="40" t="s">
        <v>442</v>
      </c>
      <c r="B2902" s="74" t="s">
        <v>443</v>
      </c>
      <c r="C2902" s="75"/>
      <c r="D2902" s="75"/>
      <c r="E2902" s="75"/>
      <c r="F2902" s="41"/>
    </row>
    <row r="2903" spans="1:6" x14ac:dyDescent="0.25">
      <c r="A2903" s="53" t="s">
        <v>139</v>
      </c>
      <c r="B2903" s="76"/>
      <c r="C2903" s="83" t="s">
        <v>0</v>
      </c>
      <c r="D2903" s="77" t="s">
        <v>2</v>
      </c>
      <c r="E2903" s="76" t="s">
        <v>140</v>
      </c>
      <c r="F2903" s="43" t="s">
        <v>131</v>
      </c>
    </row>
    <row r="2905" spans="1:6" x14ac:dyDescent="0.25">
      <c r="A2905" s="44" t="s">
        <v>407</v>
      </c>
      <c r="B2905" s="45"/>
      <c r="C2905" s="61">
        <v>4</v>
      </c>
      <c r="D2905" s="45" t="s">
        <v>29</v>
      </c>
      <c r="E2905" s="62">
        <v>9280</v>
      </c>
      <c r="F2905" s="46">
        <v>37120</v>
      </c>
    </row>
    <row r="2906" spans="1:6" x14ac:dyDescent="0.25">
      <c r="A2906" s="44" t="s">
        <v>422</v>
      </c>
      <c r="B2906" s="45"/>
      <c r="C2906" s="61">
        <v>32</v>
      </c>
      <c r="D2906" s="45" t="s">
        <v>249</v>
      </c>
      <c r="E2906" s="62">
        <v>18300</v>
      </c>
      <c r="F2906" s="46">
        <v>585600</v>
      </c>
    </row>
    <row r="2907" spans="1:6" x14ac:dyDescent="0.25">
      <c r="A2907" s="44" t="s">
        <v>444</v>
      </c>
      <c r="B2907" s="45"/>
      <c r="C2907" s="61">
        <v>1</v>
      </c>
      <c r="D2907" s="45" t="s">
        <v>29</v>
      </c>
      <c r="E2907" s="62">
        <v>2240148</v>
      </c>
      <c r="F2907" s="46">
        <v>2240148</v>
      </c>
    </row>
    <row r="2908" spans="1:6" x14ac:dyDescent="0.25">
      <c r="A2908" s="44" t="s">
        <v>445</v>
      </c>
      <c r="B2908" s="45"/>
      <c r="C2908" s="61">
        <v>1</v>
      </c>
      <c r="D2908" s="45" t="s">
        <v>29</v>
      </c>
      <c r="E2908" s="62">
        <v>240000</v>
      </c>
      <c r="F2908" s="46">
        <v>240000</v>
      </c>
    </row>
    <row r="2909" spans="1:6" x14ac:dyDescent="0.25">
      <c r="A2909" s="44" t="s">
        <v>372</v>
      </c>
      <c r="B2909" s="45"/>
      <c r="C2909" s="61">
        <v>1</v>
      </c>
      <c r="D2909" s="45" t="s">
        <v>29</v>
      </c>
      <c r="E2909" s="62">
        <v>781160</v>
      </c>
      <c r="F2909" s="46">
        <v>781160</v>
      </c>
    </row>
    <row r="2910" spans="1:6" x14ac:dyDescent="0.25">
      <c r="A2910" s="44" t="s">
        <v>370</v>
      </c>
      <c r="B2910" s="45"/>
      <c r="C2910" s="61">
        <v>1</v>
      </c>
      <c r="D2910" s="45" t="s">
        <v>29</v>
      </c>
      <c r="E2910" s="62">
        <v>63178</v>
      </c>
      <c r="F2910" s="46">
        <v>63178</v>
      </c>
    </row>
    <row r="2911" spans="1:6" x14ac:dyDescent="0.25">
      <c r="A2911" s="44" t="s">
        <v>371</v>
      </c>
      <c r="B2911" s="45"/>
      <c r="C2911" s="61">
        <v>1</v>
      </c>
      <c r="D2911" s="45" t="s">
        <v>29</v>
      </c>
      <c r="E2911" s="62">
        <v>57733</v>
      </c>
      <c r="F2911" s="46">
        <v>57733</v>
      </c>
    </row>
    <row r="2912" spans="1:6" x14ac:dyDescent="0.25">
      <c r="A2912" s="44" t="s">
        <v>385</v>
      </c>
      <c r="B2912" s="45"/>
      <c r="C2912" s="61">
        <v>1</v>
      </c>
      <c r="D2912" s="45" t="s">
        <v>29</v>
      </c>
      <c r="E2912" s="62">
        <v>10000</v>
      </c>
      <c r="F2912" s="46">
        <v>10000</v>
      </c>
    </row>
    <row r="2913" spans="1:6" x14ac:dyDescent="0.25">
      <c r="A2913" s="44" t="s">
        <v>386</v>
      </c>
    </row>
    <row r="2914" spans="1:6" x14ac:dyDescent="0.25">
      <c r="A2914" s="44" t="s">
        <v>387</v>
      </c>
      <c r="B2914" s="45"/>
      <c r="C2914" s="61">
        <v>1</v>
      </c>
      <c r="D2914" s="45" t="s">
        <v>29</v>
      </c>
      <c r="E2914" s="62">
        <v>7000</v>
      </c>
      <c r="F2914" s="46">
        <v>7000</v>
      </c>
    </row>
    <row r="2915" spans="1:6" x14ac:dyDescent="0.25">
      <c r="A2915" s="44" t="s">
        <v>388</v>
      </c>
    </row>
    <row r="2916" spans="1:6" x14ac:dyDescent="0.25">
      <c r="A2916" s="31" t="s">
        <v>144</v>
      </c>
      <c r="B2916" s="45"/>
      <c r="C2916" s="45"/>
      <c r="D2916" s="45"/>
      <c r="E2916" s="45"/>
      <c r="F2916" s="47">
        <v>4021939</v>
      </c>
    </row>
    <row r="2918" spans="1:6" x14ac:dyDescent="0.25">
      <c r="A2918" s="53" t="s">
        <v>148</v>
      </c>
      <c r="B2918" s="76"/>
      <c r="C2918" s="77" t="s">
        <v>0</v>
      </c>
      <c r="D2918" s="76" t="s">
        <v>2</v>
      </c>
      <c r="E2918" s="76" t="s">
        <v>149</v>
      </c>
      <c r="F2918" s="43" t="s">
        <v>131</v>
      </c>
    </row>
    <row r="2920" spans="1:6" x14ac:dyDescent="0.25">
      <c r="A2920" s="44" t="s">
        <v>408</v>
      </c>
      <c r="B2920" s="45"/>
      <c r="C2920" s="61" t="s">
        <v>116</v>
      </c>
      <c r="D2920" s="45" t="s">
        <v>151</v>
      </c>
      <c r="E2920" s="62" t="s">
        <v>116</v>
      </c>
      <c r="F2920" s="46" t="s">
        <v>116</v>
      </c>
    </row>
    <row r="2922" spans="1:6" x14ac:dyDescent="0.25">
      <c r="A2922" s="54" t="s">
        <v>263</v>
      </c>
      <c r="B2922" s="55"/>
      <c r="C2922" s="63">
        <v>1</v>
      </c>
      <c r="D2922" s="55" t="s">
        <v>151</v>
      </c>
      <c r="E2922" s="64">
        <v>183297</v>
      </c>
      <c r="F2922" s="56">
        <v>183297</v>
      </c>
    </row>
    <row r="2924" spans="1:6" x14ac:dyDescent="0.25">
      <c r="A2924" s="54" t="s">
        <v>225</v>
      </c>
      <c r="B2924" s="55"/>
      <c r="C2924" s="63">
        <v>1</v>
      </c>
      <c r="D2924" s="55" t="s">
        <v>151</v>
      </c>
      <c r="E2924" s="64">
        <v>56153</v>
      </c>
      <c r="F2924" s="56">
        <v>56153</v>
      </c>
    </row>
    <row r="2926" spans="1:6" x14ac:dyDescent="0.25">
      <c r="A2926" s="54" t="s">
        <v>154</v>
      </c>
      <c r="B2926" s="55"/>
      <c r="C2926" s="63">
        <v>1</v>
      </c>
      <c r="D2926" s="55" t="s">
        <v>151</v>
      </c>
      <c r="E2926" s="64">
        <v>37951</v>
      </c>
      <c r="F2926" s="56">
        <v>37951</v>
      </c>
    </row>
    <row r="2928" spans="1:6" x14ac:dyDescent="0.25">
      <c r="A2928" s="57"/>
      <c r="B2928" s="55"/>
      <c r="C2928" s="55"/>
      <c r="D2928" s="55"/>
      <c r="E2928" s="55" t="s">
        <v>155</v>
      </c>
      <c r="F2928" s="56">
        <v>277401</v>
      </c>
    </row>
    <row r="2929" spans="1:6" x14ac:dyDescent="0.25">
      <c r="A2929" s="30" t="s">
        <v>108</v>
      </c>
      <c r="B2929" s="84">
        <v>1</v>
      </c>
      <c r="C2929" s="45" t="s">
        <v>156</v>
      </c>
      <c r="D2929" s="45"/>
      <c r="E2929" s="45"/>
      <c r="F2929" s="46">
        <v>277401</v>
      </c>
    </row>
    <row r="2931" spans="1:6" x14ac:dyDescent="0.25">
      <c r="A2931" s="31" t="s">
        <v>157</v>
      </c>
      <c r="B2931" s="45"/>
      <c r="C2931" s="45"/>
      <c r="D2931" s="45"/>
      <c r="E2931" s="45"/>
      <c r="F2931" s="47">
        <v>277401</v>
      </c>
    </row>
    <row r="2934" spans="1:6" x14ac:dyDescent="0.25">
      <c r="A2934" s="59" t="s">
        <v>176</v>
      </c>
      <c r="B2934" s="85"/>
      <c r="C2934" s="76"/>
      <c r="D2934" s="83" t="s">
        <v>177</v>
      </c>
      <c r="E2934" s="85"/>
      <c r="F2934" s="60"/>
    </row>
    <row r="2935" spans="1:6" x14ac:dyDescent="0.25">
      <c r="A2935" s="19"/>
      <c r="B2935" s="65"/>
      <c r="C2935" s="65"/>
      <c r="D2935" s="66"/>
      <c r="E2935" s="65"/>
      <c r="F2935" s="20"/>
    </row>
    <row r="2936" spans="1:6" x14ac:dyDescent="0.25">
      <c r="A2936" s="22" t="s">
        <v>116</v>
      </c>
      <c r="B2936" s="67"/>
      <c r="C2936" s="65"/>
      <c r="D2936" s="67" t="s">
        <v>117</v>
      </c>
      <c r="E2936" s="68" t="s">
        <v>116</v>
      </c>
      <c r="F2936" s="24"/>
    </row>
    <row r="2937" spans="1:6" x14ac:dyDescent="0.25">
      <c r="A2937" s="25" t="s">
        <v>116</v>
      </c>
      <c r="B2937" s="65"/>
      <c r="C2937" s="65"/>
      <c r="D2937" s="67" t="s">
        <v>118</v>
      </c>
      <c r="E2937" s="69" t="s">
        <v>116</v>
      </c>
      <c r="F2937" s="24"/>
    </row>
    <row r="2938" spans="1:6" x14ac:dyDescent="0.25">
      <c r="A2938" s="23" t="s">
        <v>116</v>
      </c>
      <c r="B2938" s="65"/>
      <c r="C2938" s="65"/>
      <c r="D2938" s="67" t="s">
        <v>119</v>
      </c>
      <c r="E2938" s="67" t="s">
        <v>116</v>
      </c>
      <c r="F2938" s="24"/>
    </row>
    <row r="2939" spans="1:6" x14ac:dyDescent="0.25">
      <c r="A2939" s="23" t="s">
        <v>116</v>
      </c>
      <c r="B2939" s="67"/>
      <c r="C2939" s="65"/>
      <c r="D2939" s="67" t="s">
        <v>120</v>
      </c>
      <c r="E2939" s="69">
        <v>30</v>
      </c>
      <c r="F2939" s="24"/>
    </row>
    <row r="2940" spans="1:6" x14ac:dyDescent="0.25">
      <c r="A2940" s="23" t="s">
        <v>116</v>
      </c>
      <c r="B2940" s="67"/>
      <c r="C2940" s="65"/>
      <c r="D2940" s="70"/>
      <c r="E2940" s="66"/>
      <c r="F2940" s="24"/>
    </row>
    <row r="2941" spans="1:6" x14ac:dyDescent="0.25">
      <c r="A2941" s="25"/>
      <c r="B2941" s="65"/>
      <c r="C2941" s="65"/>
      <c r="D2941" s="71"/>
      <c r="E2941" s="65"/>
      <c r="F2941" s="26"/>
    </row>
    <row r="2942" spans="1:6" x14ac:dyDescent="0.25">
      <c r="A2942" s="27"/>
      <c r="B2942" s="70"/>
      <c r="C2942" s="70"/>
      <c r="D2942" s="65"/>
      <c r="E2942" s="65"/>
      <c r="F2942" s="26"/>
    </row>
    <row r="2943" spans="1:6" x14ac:dyDescent="0.25">
      <c r="A2943" s="28" t="s">
        <v>121</v>
      </c>
      <c r="B2943" s="65"/>
      <c r="C2943" s="65"/>
      <c r="D2943" s="65"/>
      <c r="E2943" s="65"/>
      <c r="F2943" s="24"/>
    </row>
    <row r="2944" spans="1:6" x14ac:dyDescent="0.25">
      <c r="A2944" s="29" t="s">
        <v>116</v>
      </c>
      <c r="B2944" s="67"/>
      <c r="C2944" s="67"/>
      <c r="D2944" s="65"/>
      <c r="E2944" s="65"/>
      <c r="F2944" s="24"/>
    </row>
    <row r="2945" spans="1:6" x14ac:dyDescent="0.25">
      <c r="A2945" s="29" t="s">
        <v>116</v>
      </c>
      <c r="B2945" s="67"/>
      <c r="C2945" s="67"/>
      <c r="D2945" s="65"/>
      <c r="E2945" s="65"/>
      <c r="F2945" s="24"/>
    </row>
    <row r="2946" spans="1:6" x14ac:dyDescent="0.25">
      <c r="A2946" s="30" t="s">
        <v>116</v>
      </c>
      <c r="B2946" s="45"/>
      <c r="C2946" s="45"/>
      <c r="F2946" s="32"/>
    </row>
    <row r="2947" spans="1:6" x14ac:dyDescent="0.25">
      <c r="A2947" s="38" t="s">
        <v>126</v>
      </c>
      <c r="B2947" s="73"/>
      <c r="C2947" s="73"/>
      <c r="D2947" s="73"/>
      <c r="E2947" s="73"/>
      <c r="F2947" s="39"/>
    </row>
    <row r="2949" spans="1:6" x14ac:dyDescent="0.25">
      <c r="A2949" s="58" t="s">
        <v>158</v>
      </c>
      <c r="B2949" s="76"/>
      <c r="C2949" s="83" t="s">
        <v>0</v>
      </c>
      <c r="D2949" s="77" t="s">
        <v>2</v>
      </c>
      <c r="E2949" s="76" t="s">
        <v>140</v>
      </c>
      <c r="F2949" s="43" t="s">
        <v>131</v>
      </c>
    </row>
    <row r="2951" spans="1:6" x14ac:dyDescent="0.25">
      <c r="A2951" s="44" t="s">
        <v>159</v>
      </c>
      <c r="B2951" s="45"/>
      <c r="C2951" s="61">
        <v>0.05</v>
      </c>
      <c r="D2951" s="45" t="s">
        <v>160</v>
      </c>
      <c r="E2951" s="62">
        <v>277401</v>
      </c>
      <c r="F2951" s="46">
        <v>13870</v>
      </c>
    </row>
    <row r="2953" spans="1:6" x14ac:dyDescent="0.25">
      <c r="A2953" s="31" t="s">
        <v>161</v>
      </c>
      <c r="B2953" s="45"/>
      <c r="C2953" s="45"/>
      <c r="D2953" s="45"/>
      <c r="E2953" s="45"/>
      <c r="F2953" s="47">
        <v>13870</v>
      </c>
    </row>
    <row r="2955" spans="1:6" x14ac:dyDescent="0.25">
      <c r="A2955" s="42" t="s">
        <v>129</v>
      </c>
      <c r="B2955" s="76"/>
      <c r="C2955" s="77" t="s">
        <v>0</v>
      </c>
      <c r="D2955" s="76" t="s">
        <v>2</v>
      </c>
      <c r="E2955" s="76" t="s">
        <v>130</v>
      </c>
      <c r="F2955" s="43" t="s">
        <v>131</v>
      </c>
    </row>
    <row r="2957" spans="1:6" x14ac:dyDescent="0.25">
      <c r="A2957" s="44" t="s">
        <v>264</v>
      </c>
      <c r="B2957" s="45"/>
      <c r="C2957" s="61" t="s">
        <v>116</v>
      </c>
      <c r="D2957" s="45" t="s">
        <v>25</v>
      </c>
      <c r="E2957" s="62" t="s">
        <v>116</v>
      </c>
      <c r="F2957" s="46" t="s">
        <v>116</v>
      </c>
    </row>
    <row r="2959" spans="1:6" x14ac:dyDescent="0.25">
      <c r="A2959" s="54" t="s">
        <v>265</v>
      </c>
      <c r="B2959" s="55"/>
      <c r="C2959" s="63">
        <v>5.1900000000000002E-3</v>
      </c>
      <c r="D2959" s="55" t="s">
        <v>113</v>
      </c>
      <c r="E2959" s="64">
        <v>181247</v>
      </c>
      <c r="F2959" s="56">
        <v>941</v>
      </c>
    </row>
    <row r="2960" spans="1:6" x14ac:dyDescent="0.25">
      <c r="A2960" s="54" t="s">
        <v>266</v>
      </c>
      <c r="B2960" s="55"/>
      <c r="C2960" s="63">
        <v>1</v>
      </c>
      <c r="D2960" s="55" t="s">
        <v>3</v>
      </c>
      <c r="E2960" s="64">
        <v>1588</v>
      </c>
      <c r="F2960" s="56">
        <v>1588</v>
      </c>
    </row>
    <row r="2961" spans="1:6" x14ac:dyDescent="0.25">
      <c r="A2961" s="54" t="s">
        <v>267</v>
      </c>
      <c r="B2961" s="55"/>
      <c r="C2961" s="63">
        <v>5.1799999999999997E-3</v>
      </c>
      <c r="D2961" s="55" t="s">
        <v>167</v>
      </c>
      <c r="E2961" s="64">
        <v>67000</v>
      </c>
      <c r="F2961" s="56">
        <v>347</v>
      </c>
    </row>
    <row r="2962" spans="1:6" x14ac:dyDescent="0.25">
      <c r="A2962" s="54" t="s">
        <v>268</v>
      </c>
      <c r="B2962" s="55"/>
      <c r="C2962" s="63">
        <v>4.0000000000000003E-5</v>
      </c>
      <c r="D2962" s="55" t="s">
        <v>110</v>
      </c>
      <c r="E2962" s="64">
        <v>350000</v>
      </c>
      <c r="F2962" s="56">
        <v>14</v>
      </c>
    </row>
    <row r="2963" spans="1:6" x14ac:dyDescent="0.25">
      <c r="A2963" s="54" t="s">
        <v>269</v>
      </c>
      <c r="B2963" s="55"/>
      <c r="C2963" s="63">
        <v>4.0000000000000003E-5</v>
      </c>
      <c r="D2963" s="55" t="s">
        <v>110</v>
      </c>
      <c r="E2963" s="64">
        <v>350000</v>
      </c>
      <c r="F2963" s="56">
        <v>14</v>
      </c>
    </row>
    <row r="2964" spans="1:6" x14ac:dyDescent="0.25">
      <c r="A2964" s="54" t="s">
        <v>270</v>
      </c>
      <c r="B2964" s="55"/>
      <c r="C2964" s="63">
        <v>6.9999999999999994E-5</v>
      </c>
      <c r="D2964" s="55" t="s">
        <v>249</v>
      </c>
      <c r="E2964" s="64">
        <v>100000</v>
      </c>
      <c r="F2964" s="56">
        <v>7</v>
      </c>
    </row>
    <row r="2965" spans="1:6" x14ac:dyDescent="0.25">
      <c r="A2965" s="54" t="s">
        <v>271</v>
      </c>
      <c r="B2965" s="55"/>
      <c r="C2965" s="63">
        <v>1.04E-2</v>
      </c>
      <c r="D2965" s="55" t="s">
        <v>110</v>
      </c>
      <c r="E2965" s="64">
        <v>20000</v>
      </c>
      <c r="F2965" s="56">
        <v>208</v>
      </c>
    </row>
    <row r="2966" spans="1:6" x14ac:dyDescent="0.25">
      <c r="A2966" s="54" t="s">
        <v>272</v>
      </c>
    </row>
    <row r="2967" spans="1:6" x14ac:dyDescent="0.25">
      <c r="A2967" s="57"/>
      <c r="B2967" s="55"/>
      <c r="C2967" s="55"/>
      <c r="D2967" s="55"/>
      <c r="E2967" s="55" t="s">
        <v>155</v>
      </c>
      <c r="F2967" s="56">
        <v>3119</v>
      </c>
    </row>
    <row r="2968" spans="1:6" x14ac:dyDescent="0.25">
      <c r="A2968" s="30" t="s">
        <v>108</v>
      </c>
      <c r="B2968" s="84">
        <v>1</v>
      </c>
      <c r="C2968" s="45" t="s">
        <v>189</v>
      </c>
      <c r="D2968" s="45"/>
      <c r="E2968" s="45"/>
      <c r="F2968" s="46">
        <v>3119</v>
      </c>
    </row>
    <row r="2970" spans="1:6" x14ac:dyDescent="0.25">
      <c r="A2970" s="31" t="s">
        <v>133</v>
      </c>
      <c r="B2970" s="45"/>
      <c r="C2970" s="45"/>
      <c r="D2970" s="45"/>
      <c r="E2970" s="45"/>
      <c r="F2970" s="47">
        <v>3119</v>
      </c>
    </row>
    <row r="2972" spans="1:6" x14ac:dyDescent="0.25">
      <c r="A2972" s="53" t="s">
        <v>194</v>
      </c>
      <c r="B2972" s="76"/>
      <c r="C2972" s="83" t="s">
        <v>0</v>
      </c>
      <c r="D2972" s="77" t="s">
        <v>2</v>
      </c>
      <c r="E2972" s="76" t="s">
        <v>140</v>
      </c>
      <c r="F2972" s="43" t="s">
        <v>131</v>
      </c>
    </row>
    <row r="2974" spans="1:6" x14ac:dyDescent="0.25">
      <c r="A2974" s="44" t="s">
        <v>301</v>
      </c>
      <c r="B2974" s="45"/>
      <c r="C2974" s="61">
        <v>5</v>
      </c>
      <c r="D2974" s="45" t="s">
        <v>29</v>
      </c>
      <c r="E2974" s="62">
        <v>7500</v>
      </c>
      <c r="F2974" s="46">
        <v>37500</v>
      </c>
    </row>
    <row r="2976" spans="1:6" x14ac:dyDescent="0.25">
      <c r="A2976" s="44" t="s">
        <v>435</v>
      </c>
      <c r="B2976" s="45"/>
      <c r="C2976" s="61">
        <v>1</v>
      </c>
      <c r="D2976" s="45" t="s">
        <v>29</v>
      </c>
      <c r="E2976" s="62">
        <v>50000</v>
      </c>
      <c r="F2976" s="46">
        <v>50000</v>
      </c>
    </row>
    <row r="2977" spans="1:6" x14ac:dyDescent="0.25">
      <c r="A2977" s="44" t="s">
        <v>435</v>
      </c>
      <c r="B2977" s="45"/>
      <c r="C2977" s="61">
        <v>1</v>
      </c>
      <c r="D2977" s="45" t="s">
        <v>29</v>
      </c>
      <c r="E2977" s="62">
        <v>50000</v>
      </c>
      <c r="F2977" s="46">
        <v>50000</v>
      </c>
    </row>
    <row r="2978" spans="1:6" x14ac:dyDescent="0.25">
      <c r="A2978" s="31" t="s">
        <v>198</v>
      </c>
      <c r="B2978" s="45"/>
      <c r="C2978" s="45"/>
      <c r="D2978" s="45"/>
      <c r="E2978" s="45"/>
      <c r="F2978" s="47">
        <v>137500</v>
      </c>
    </row>
    <row r="2980" spans="1:6" x14ac:dyDescent="0.25">
      <c r="A2980" s="53" t="s">
        <v>164</v>
      </c>
      <c r="B2980" s="76"/>
      <c r="C2980" s="83" t="s">
        <v>0</v>
      </c>
      <c r="D2980" s="77" t="s">
        <v>2</v>
      </c>
      <c r="E2980" s="76" t="s">
        <v>140</v>
      </c>
      <c r="F2980" s="43" t="s">
        <v>131</v>
      </c>
    </row>
    <row r="2982" spans="1:6" x14ac:dyDescent="0.25">
      <c r="A2982" s="44" t="s">
        <v>410</v>
      </c>
      <c r="B2982" s="45"/>
      <c r="C2982" s="61" t="s">
        <v>116</v>
      </c>
      <c r="D2982" s="45" t="s">
        <v>29</v>
      </c>
      <c r="E2982" s="62" t="s">
        <v>116</v>
      </c>
      <c r="F2982" s="46" t="s">
        <v>116</v>
      </c>
    </row>
    <row r="2983" spans="1:6" x14ac:dyDescent="0.25">
      <c r="A2983" s="54" t="s">
        <v>411</v>
      </c>
      <c r="B2983" s="55"/>
      <c r="C2983" s="63">
        <v>1</v>
      </c>
      <c r="D2983" s="55" t="s">
        <v>25</v>
      </c>
      <c r="E2983" s="64">
        <v>32342</v>
      </c>
      <c r="F2983" s="56">
        <v>32342</v>
      </c>
    </row>
    <row r="2984" spans="1:6" x14ac:dyDescent="0.25">
      <c r="A2984" s="54" t="s">
        <v>412</v>
      </c>
      <c r="B2984" s="55"/>
      <c r="C2984" s="63">
        <v>1</v>
      </c>
      <c r="D2984" s="55" t="s">
        <v>29</v>
      </c>
      <c r="E2984" s="64">
        <v>19742</v>
      </c>
      <c r="F2984" s="56">
        <v>19742</v>
      </c>
    </row>
    <row r="2985" spans="1:6" x14ac:dyDescent="0.25">
      <c r="A2985" s="54" t="s">
        <v>413</v>
      </c>
      <c r="B2985" s="55"/>
      <c r="C2985" s="63">
        <v>1</v>
      </c>
      <c r="D2985" s="55" t="s">
        <v>29</v>
      </c>
      <c r="E2985" s="64">
        <v>58864</v>
      </c>
      <c r="F2985" s="56">
        <v>58864</v>
      </c>
    </row>
    <row r="2986" spans="1:6" x14ac:dyDescent="0.25">
      <c r="A2986" s="54" t="s">
        <v>414</v>
      </c>
      <c r="B2986" s="55"/>
      <c r="C2986" s="63">
        <v>1</v>
      </c>
      <c r="D2986" s="55" t="s">
        <v>29</v>
      </c>
      <c r="E2986" s="64">
        <v>33701</v>
      </c>
      <c r="F2986" s="56">
        <v>33701</v>
      </c>
    </row>
    <row r="2987" spans="1:6" x14ac:dyDescent="0.25">
      <c r="A2987" s="54" t="s">
        <v>223</v>
      </c>
      <c r="B2987" s="55"/>
      <c r="C2987" s="63">
        <v>0.29054000000000002</v>
      </c>
      <c r="D2987" s="55" t="s">
        <v>151</v>
      </c>
      <c r="E2987" s="64">
        <v>275351</v>
      </c>
      <c r="F2987" s="56">
        <v>80000</v>
      </c>
    </row>
    <row r="2988" spans="1:6" x14ac:dyDescent="0.25">
      <c r="A2988" s="54" t="s">
        <v>159</v>
      </c>
      <c r="B2988" s="55"/>
      <c r="C2988" s="63">
        <v>0.05</v>
      </c>
      <c r="D2988" s="55" t="s">
        <v>160</v>
      </c>
      <c r="E2988" s="64">
        <v>80000</v>
      </c>
      <c r="F2988" s="56">
        <v>4000</v>
      </c>
    </row>
    <row r="2989" spans="1:6" x14ac:dyDescent="0.25">
      <c r="A2989" s="54" t="s">
        <v>276</v>
      </c>
      <c r="B2989" s="55"/>
      <c r="C2989" s="63">
        <v>0.5</v>
      </c>
      <c r="D2989" s="55" t="s">
        <v>249</v>
      </c>
      <c r="E2989" s="64">
        <v>500</v>
      </c>
      <c r="F2989" s="56">
        <v>250</v>
      </c>
    </row>
    <row r="2990" spans="1:6" x14ac:dyDescent="0.25">
      <c r="A2990" s="54" t="s">
        <v>237</v>
      </c>
      <c r="B2990" s="55"/>
      <c r="C2990" s="63">
        <v>0.3</v>
      </c>
      <c r="D2990" s="55" t="s">
        <v>33</v>
      </c>
      <c r="E2990" s="64">
        <v>863849</v>
      </c>
      <c r="F2990" s="56">
        <v>259155</v>
      </c>
    </row>
    <row r="2991" spans="1:6" x14ac:dyDescent="0.25">
      <c r="A2991" s="57"/>
      <c r="B2991" s="55"/>
      <c r="C2991" s="55"/>
      <c r="D2991" s="55"/>
      <c r="E2991" s="55" t="s">
        <v>155</v>
      </c>
      <c r="F2991" s="56">
        <v>488054</v>
      </c>
    </row>
    <row r="2992" spans="1:6" x14ac:dyDescent="0.25">
      <c r="A2992" s="30" t="s">
        <v>0</v>
      </c>
      <c r="B2992" s="84">
        <v>1</v>
      </c>
      <c r="C2992" s="45" t="s">
        <v>169</v>
      </c>
      <c r="D2992" s="45"/>
      <c r="E2992" s="45"/>
      <c r="F2992" s="46">
        <v>488054</v>
      </c>
    </row>
    <row r="2993" spans="1:6" x14ac:dyDescent="0.25">
      <c r="A2993" s="31" t="s">
        <v>170</v>
      </c>
      <c r="B2993" s="45"/>
      <c r="C2993" s="45"/>
      <c r="D2993" s="45"/>
      <c r="E2993" s="45"/>
      <c r="F2993" s="47">
        <v>488054</v>
      </c>
    </row>
    <row r="2995" spans="1:6" x14ac:dyDescent="0.25">
      <c r="A2995" s="48"/>
      <c r="B2995" s="45" t="s">
        <v>134</v>
      </c>
      <c r="C2995" s="45"/>
      <c r="D2995" s="78"/>
      <c r="E2995" s="79" t="s">
        <v>116</v>
      </c>
      <c r="F2995" s="49">
        <v>4941883</v>
      </c>
    </row>
    <row r="2997" spans="1:6" x14ac:dyDescent="0.25">
      <c r="A2997" s="30"/>
      <c r="B2997" s="45"/>
      <c r="C2997" s="45"/>
      <c r="D2997" s="80" t="s">
        <v>135</v>
      </c>
      <c r="E2997" s="81"/>
      <c r="F2997" s="50">
        <v>4941883</v>
      </c>
    </row>
    <row r="2998" spans="1:6" x14ac:dyDescent="0.25">
      <c r="A2998" s="51" t="s">
        <v>446</v>
      </c>
      <c r="B2998" s="45"/>
      <c r="C2998" s="45"/>
      <c r="D2998" s="82"/>
      <c r="E2998" s="45"/>
      <c r="F2998" s="51"/>
    </row>
    <row r="2999" spans="1:6" x14ac:dyDescent="0.25">
      <c r="A2999" s="30"/>
      <c r="B2999" s="45"/>
      <c r="C2999" s="45"/>
      <c r="D2999" s="45"/>
      <c r="E2999" s="45"/>
      <c r="F2999" s="52"/>
    </row>
    <row r="3001" spans="1:6" x14ac:dyDescent="0.25">
      <c r="A3001" s="40" t="s">
        <v>447</v>
      </c>
      <c r="B3001" s="74" t="s">
        <v>448</v>
      </c>
      <c r="C3001" s="75"/>
      <c r="D3001" s="75"/>
      <c r="E3001" s="75"/>
      <c r="F3001" s="41"/>
    </row>
    <row r="3002" spans="1:6" x14ac:dyDescent="0.25">
      <c r="A3002" s="53" t="s">
        <v>139</v>
      </c>
      <c r="B3002" s="76"/>
      <c r="C3002" s="83" t="s">
        <v>0</v>
      </c>
      <c r="D3002" s="77" t="s">
        <v>2</v>
      </c>
      <c r="E3002" s="76" t="s">
        <v>140</v>
      </c>
      <c r="F3002" s="43" t="s">
        <v>131</v>
      </c>
    </row>
    <row r="3004" spans="1:6" x14ac:dyDescent="0.25">
      <c r="A3004" s="44" t="s">
        <v>391</v>
      </c>
      <c r="B3004" s="45"/>
      <c r="C3004" s="61">
        <v>40</v>
      </c>
      <c r="D3004" s="45" t="s">
        <v>29</v>
      </c>
      <c r="E3004" s="62">
        <v>2310</v>
      </c>
      <c r="F3004" s="46">
        <v>92400</v>
      </c>
    </row>
    <row r="3005" spans="1:6" x14ac:dyDescent="0.25">
      <c r="A3005" s="44" t="s">
        <v>392</v>
      </c>
      <c r="B3005" s="45"/>
      <c r="C3005" s="61">
        <v>1</v>
      </c>
      <c r="D3005" s="45" t="s">
        <v>29</v>
      </c>
      <c r="E3005" s="62">
        <v>170520</v>
      </c>
      <c r="F3005" s="46">
        <v>170520</v>
      </c>
    </row>
    <row r="3006" spans="1:6" x14ac:dyDescent="0.25">
      <c r="A3006" s="31" t="s">
        <v>144</v>
      </c>
      <c r="B3006" s="45"/>
      <c r="C3006" s="45"/>
      <c r="D3006" s="45"/>
      <c r="E3006" s="45"/>
      <c r="F3006" s="47">
        <v>262920</v>
      </c>
    </row>
    <row r="3008" spans="1:6" x14ac:dyDescent="0.25">
      <c r="A3008" s="53" t="s">
        <v>148</v>
      </c>
      <c r="B3008" s="76"/>
      <c r="C3008" s="77" t="s">
        <v>0</v>
      </c>
      <c r="D3008" s="76" t="s">
        <v>2</v>
      </c>
      <c r="E3008" s="76" t="s">
        <v>149</v>
      </c>
      <c r="F3008" s="43" t="s">
        <v>131</v>
      </c>
    </row>
    <row r="3010" spans="1:6" x14ac:dyDescent="0.25">
      <c r="A3010" s="44" t="s">
        <v>223</v>
      </c>
      <c r="B3010" s="45"/>
      <c r="C3010" s="61" t="s">
        <v>116</v>
      </c>
      <c r="D3010" s="45" t="s">
        <v>151</v>
      </c>
      <c r="E3010" s="62" t="s">
        <v>116</v>
      </c>
      <c r="F3010" s="46" t="s">
        <v>116</v>
      </c>
    </row>
    <row r="3012" spans="1:6" x14ac:dyDescent="0.25">
      <c r="A3012" s="54" t="s">
        <v>224</v>
      </c>
      <c r="B3012" s="55"/>
      <c r="C3012" s="63">
        <v>1</v>
      </c>
      <c r="D3012" s="55" t="s">
        <v>151</v>
      </c>
      <c r="E3012" s="64">
        <v>181247</v>
      </c>
      <c r="F3012" s="56">
        <v>181247</v>
      </c>
    </row>
    <row r="3014" spans="1:6" x14ac:dyDescent="0.25">
      <c r="A3014" s="54" t="s">
        <v>225</v>
      </c>
      <c r="B3014" s="55"/>
      <c r="C3014" s="63">
        <v>1</v>
      </c>
      <c r="D3014" s="55" t="s">
        <v>151</v>
      </c>
      <c r="E3014" s="64">
        <v>56153</v>
      </c>
      <c r="F3014" s="56">
        <v>56153</v>
      </c>
    </row>
    <row r="3016" spans="1:6" x14ac:dyDescent="0.25">
      <c r="A3016" s="54" t="s">
        <v>154</v>
      </c>
      <c r="B3016" s="55"/>
      <c r="C3016" s="63">
        <v>1</v>
      </c>
      <c r="D3016" s="55" t="s">
        <v>151</v>
      </c>
      <c r="E3016" s="64">
        <v>37951</v>
      </c>
      <c r="F3016" s="56">
        <v>37951</v>
      </c>
    </row>
    <row r="3018" spans="1:6" x14ac:dyDescent="0.25">
      <c r="A3018" s="57"/>
      <c r="B3018" s="55"/>
      <c r="C3018" s="55"/>
      <c r="D3018" s="55"/>
      <c r="E3018" s="55" t="s">
        <v>155</v>
      </c>
      <c r="F3018" s="56">
        <v>275351</v>
      </c>
    </row>
    <row r="3019" spans="1:6" x14ac:dyDescent="0.25">
      <c r="A3019" s="30" t="s">
        <v>108</v>
      </c>
      <c r="B3019" s="84">
        <v>1.8356699999999999</v>
      </c>
      <c r="C3019" s="45" t="s">
        <v>156</v>
      </c>
      <c r="D3019" s="45"/>
      <c r="E3019" s="45"/>
      <c r="F3019" s="46">
        <v>150000</v>
      </c>
    </row>
    <row r="3021" spans="1:6" x14ac:dyDescent="0.25">
      <c r="A3021" s="31" t="s">
        <v>157</v>
      </c>
      <c r="B3021" s="45"/>
      <c r="C3021" s="45"/>
      <c r="D3021" s="45"/>
      <c r="E3021" s="45"/>
      <c r="F3021" s="47">
        <v>150000</v>
      </c>
    </row>
    <row r="3023" spans="1:6" x14ac:dyDescent="0.25">
      <c r="A3023" s="58" t="s">
        <v>158</v>
      </c>
      <c r="B3023" s="76"/>
      <c r="C3023" s="83" t="s">
        <v>0</v>
      </c>
      <c r="D3023" s="77" t="s">
        <v>2</v>
      </c>
      <c r="E3023" s="76" t="s">
        <v>140</v>
      </c>
      <c r="F3023" s="43" t="s">
        <v>131</v>
      </c>
    </row>
    <row r="3025" spans="1:6" x14ac:dyDescent="0.25">
      <c r="A3025" s="44" t="s">
        <v>159</v>
      </c>
      <c r="B3025" s="45"/>
      <c r="C3025" s="61">
        <v>0.05</v>
      </c>
      <c r="D3025" s="45" t="s">
        <v>160</v>
      </c>
      <c r="E3025" s="62">
        <v>150000</v>
      </c>
      <c r="F3025" s="46">
        <v>7500</v>
      </c>
    </row>
    <row r="3027" spans="1:6" x14ac:dyDescent="0.25">
      <c r="A3027" s="31" t="s">
        <v>161</v>
      </c>
      <c r="B3027" s="45"/>
      <c r="C3027" s="45"/>
      <c r="D3027" s="45"/>
      <c r="E3027" s="45"/>
      <c r="F3027" s="47">
        <v>7500</v>
      </c>
    </row>
    <row r="3029" spans="1:6" x14ac:dyDescent="0.25">
      <c r="A3029" s="53" t="s">
        <v>164</v>
      </c>
      <c r="B3029" s="76"/>
      <c r="C3029" s="83" t="s">
        <v>0</v>
      </c>
      <c r="D3029" s="77" t="s">
        <v>2</v>
      </c>
      <c r="E3029" s="76" t="s">
        <v>140</v>
      </c>
      <c r="F3029" s="43" t="s">
        <v>131</v>
      </c>
    </row>
    <row r="3031" spans="1:6" x14ac:dyDescent="0.25">
      <c r="A3031" s="44" t="s">
        <v>449</v>
      </c>
      <c r="B3031" s="45"/>
      <c r="C3031" s="61" t="s">
        <v>116</v>
      </c>
      <c r="D3031" s="45" t="s">
        <v>25</v>
      </c>
      <c r="E3031" s="62" t="s">
        <v>116</v>
      </c>
      <c r="F3031" s="46" t="s">
        <v>116</v>
      </c>
    </row>
    <row r="3033" spans="1:6" x14ac:dyDescent="0.25">
      <c r="A3033" s="59" t="s">
        <v>176</v>
      </c>
      <c r="B3033" s="85"/>
      <c r="C3033" s="76"/>
      <c r="D3033" s="83" t="s">
        <v>177</v>
      </c>
      <c r="E3033" s="85"/>
      <c r="F3033" s="60"/>
    </row>
    <row r="3034" spans="1:6" x14ac:dyDescent="0.25">
      <c r="A3034" s="19"/>
      <c r="B3034" s="65"/>
      <c r="C3034" s="65"/>
      <c r="D3034" s="66"/>
      <c r="E3034" s="65"/>
      <c r="F3034" s="20"/>
    </row>
    <row r="3035" spans="1:6" x14ac:dyDescent="0.25">
      <c r="A3035" s="22" t="s">
        <v>116</v>
      </c>
      <c r="B3035" s="67"/>
      <c r="C3035" s="65"/>
      <c r="D3035" s="67" t="s">
        <v>117</v>
      </c>
      <c r="E3035" s="68" t="s">
        <v>116</v>
      </c>
      <c r="F3035" s="24"/>
    </row>
    <row r="3036" spans="1:6" x14ac:dyDescent="0.25">
      <c r="A3036" s="25" t="s">
        <v>116</v>
      </c>
      <c r="B3036" s="65"/>
      <c r="C3036" s="65"/>
      <c r="D3036" s="67" t="s">
        <v>118</v>
      </c>
      <c r="E3036" s="69" t="s">
        <v>116</v>
      </c>
      <c r="F3036" s="24"/>
    </row>
    <row r="3037" spans="1:6" x14ac:dyDescent="0.25">
      <c r="A3037" s="23" t="s">
        <v>116</v>
      </c>
      <c r="B3037" s="65"/>
      <c r="C3037" s="65"/>
      <c r="D3037" s="67" t="s">
        <v>119</v>
      </c>
      <c r="E3037" s="67" t="s">
        <v>116</v>
      </c>
      <c r="F3037" s="24"/>
    </row>
    <row r="3038" spans="1:6" x14ac:dyDescent="0.25">
      <c r="A3038" s="23" t="s">
        <v>116</v>
      </c>
      <c r="B3038" s="67"/>
      <c r="C3038" s="65"/>
      <c r="D3038" s="67" t="s">
        <v>120</v>
      </c>
      <c r="E3038" s="69">
        <v>31</v>
      </c>
      <c r="F3038" s="24"/>
    </row>
    <row r="3039" spans="1:6" x14ac:dyDescent="0.25">
      <c r="A3039" s="23" t="s">
        <v>116</v>
      </c>
      <c r="B3039" s="67"/>
      <c r="C3039" s="65"/>
      <c r="D3039" s="70"/>
      <c r="E3039" s="66"/>
      <c r="F3039" s="24"/>
    </row>
    <row r="3040" spans="1:6" x14ac:dyDescent="0.25">
      <c r="A3040" s="25"/>
      <c r="B3040" s="65"/>
      <c r="C3040" s="65"/>
      <c r="D3040" s="71"/>
      <c r="E3040" s="65"/>
      <c r="F3040" s="26"/>
    </row>
    <row r="3041" spans="1:6" x14ac:dyDescent="0.25">
      <c r="A3041" s="27"/>
      <c r="B3041" s="70"/>
      <c r="C3041" s="70"/>
      <c r="D3041" s="65"/>
      <c r="E3041" s="65"/>
      <c r="F3041" s="26"/>
    </row>
    <row r="3042" spans="1:6" x14ac:dyDescent="0.25">
      <c r="A3042" s="28" t="s">
        <v>121</v>
      </c>
      <c r="B3042" s="65"/>
      <c r="C3042" s="65"/>
      <c r="D3042" s="65"/>
      <c r="E3042" s="65"/>
      <c r="F3042" s="24"/>
    </row>
    <row r="3043" spans="1:6" x14ac:dyDescent="0.25">
      <c r="A3043" s="29" t="s">
        <v>116</v>
      </c>
      <c r="B3043" s="67"/>
      <c r="C3043" s="67"/>
      <c r="D3043" s="65"/>
      <c r="E3043" s="65"/>
      <c r="F3043" s="24"/>
    </row>
    <row r="3044" spans="1:6" x14ac:dyDescent="0.25">
      <c r="A3044" s="29" t="s">
        <v>116</v>
      </c>
      <c r="B3044" s="67"/>
      <c r="C3044" s="67"/>
      <c r="D3044" s="65"/>
      <c r="E3044" s="65"/>
      <c r="F3044" s="24"/>
    </row>
    <row r="3045" spans="1:6" x14ac:dyDescent="0.25">
      <c r="A3045" s="30" t="s">
        <v>116</v>
      </c>
      <c r="B3045" s="45"/>
      <c r="C3045" s="45"/>
      <c r="F3045" s="32"/>
    </row>
    <row r="3046" spans="1:6" x14ac:dyDescent="0.25">
      <c r="A3046" s="38" t="s">
        <v>126</v>
      </c>
      <c r="B3046" s="73"/>
      <c r="C3046" s="73"/>
      <c r="D3046" s="73"/>
      <c r="E3046" s="73"/>
      <c r="F3046" s="39"/>
    </row>
    <row r="3048" spans="1:6" x14ac:dyDescent="0.25">
      <c r="A3048" s="54" t="s">
        <v>450</v>
      </c>
      <c r="B3048" s="55"/>
      <c r="C3048" s="63">
        <v>0.4</v>
      </c>
      <c r="D3048" s="55" t="s">
        <v>115</v>
      </c>
      <c r="E3048" s="64">
        <v>1150</v>
      </c>
      <c r="F3048" s="56">
        <v>460</v>
      </c>
    </row>
    <row r="3050" spans="1:6" x14ac:dyDescent="0.25">
      <c r="A3050" s="54" t="s">
        <v>451</v>
      </c>
      <c r="B3050" s="55"/>
      <c r="C3050" s="63">
        <v>0.105</v>
      </c>
      <c r="D3050" s="55" t="s">
        <v>29</v>
      </c>
      <c r="E3050" s="64">
        <v>110200</v>
      </c>
      <c r="F3050" s="56">
        <v>11571</v>
      </c>
    </row>
    <row r="3051" spans="1:6" x14ac:dyDescent="0.25">
      <c r="A3051" s="54" t="s">
        <v>452</v>
      </c>
      <c r="B3051" s="55"/>
      <c r="C3051" s="63">
        <v>0.22500000000000001</v>
      </c>
      <c r="D3051" s="55" t="s">
        <v>29</v>
      </c>
      <c r="E3051" s="64">
        <v>4872</v>
      </c>
      <c r="F3051" s="56">
        <v>1096</v>
      </c>
    </row>
    <row r="3052" spans="1:6" x14ac:dyDescent="0.25">
      <c r="A3052" s="54" t="s">
        <v>141</v>
      </c>
      <c r="B3052" s="55"/>
      <c r="C3052" s="63">
        <v>0.25</v>
      </c>
      <c r="D3052" s="55" t="s">
        <v>115</v>
      </c>
      <c r="E3052" s="64">
        <v>3000</v>
      </c>
      <c r="F3052" s="56">
        <v>750</v>
      </c>
    </row>
    <row r="3053" spans="1:6" x14ac:dyDescent="0.25">
      <c r="A3053" s="57"/>
      <c r="B3053" s="55"/>
      <c r="C3053" s="55"/>
      <c r="D3053" s="55"/>
      <c r="E3053" s="55" t="s">
        <v>155</v>
      </c>
      <c r="F3053" s="56">
        <v>13877</v>
      </c>
    </row>
    <row r="3054" spans="1:6" x14ac:dyDescent="0.25">
      <c r="A3054" s="30" t="s">
        <v>0</v>
      </c>
      <c r="B3054" s="84">
        <v>0.5</v>
      </c>
      <c r="C3054" s="45" t="s">
        <v>169</v>
      </c>
      <c r="D3054" s="45"/>
      <c r="E3054" s="45"/>
      <c r="F3054" s="46">
        <v>6939</v>
      </c>
    </row>
    <row r="3055" spans="1:6" x14ac:dyDescent="0.25">
      <c r="A3055" s="44" t="s">
        <v>453</v>
      </c>
      <c r="B3055" s="45"/>
      <c r="C3055" s="61" t="s">
        <v>116</v>
      </c>
      <c r="D3055" s="45" t="s">
        <v>33</v>
      </c>
      <c r="E3055" s="62" t="s">
        <v>116</v>
      </c>
      <c r="F3055" s="46" t="s">
        <v>116</v>
      </c>
    </row>
    <row r="3056" spans="1:6" x14ac:dyDescent="0.25">
      <c r="A3056" s="54" t="s">
        <v>242</v>
      </c>
      <c r="B3056" s="55"/>
      <c r="C3056" s="63">
        <v>8</v>
      </c>
      <c r="D3056" s="55" t="s">
        <v>29</v>
      </c>
      <c r="E3056" s="64">
        <v>39000</v>
      </c>
      <c r="F3056" s="56">
        <v>312000</v>
      </c>
    </row>
    <row r="3057" spans="1:6" x14ac:dyDescent="0.25">
      <c r="A3057" s="54" t="s">
        <v>243</v>
      </c>
    </row>
    <row r="3058" spans="1:6" x14ac:dyDescent="0.25">
      <c r="A3058" s="54" t="s">
        <v>244</v>
      </c>
      <c r="B3058" s="55"/>
      <c r="C3058" s="63">
        <v>0.64</v>
      </c>
      <c r="D3058" s="55" t="s">
        <v>33</v>
      </c>
      <c r="E3058" s="64">
        <v>75000</v>
      </c>
      <c r="F3058" s="56">
        <v>48000</v>
      </c>
    </row>
    <row r="3059" spans="1:6" x14ac:dyDescent="0.25">
      <c r="A3059" s="54" t="s">
        <v>454</v>
      </c>
      <c r="B3059" s="55"/>
      <c r="C3059" s="63">
        <v>0.75</v>
      </c>
      <c r="D3059" s="55" t="s">
        <v>33</v>
      </c>
      <c r="E3059" s="64">
        <v>75000</v>
      </c>
      <c r="F3059" s="56">
        <v>56250</v>
      </c>
    </row>
    <row r="3060" spans="1:6" x14ac:dyDescent="0.25">
      <c r="A3060" s="54" t="s">
        <v>251</v>
      </c>
      <c r="B3060" s="55"/>
      <c r="C3060" s="63">
        <v>70</v>
      </c>
      <c r="D3060" s="55" t="s">
        <v>252</v>
      </c>
      <c r="E3060" s="64">
        <v>50</v>
      </c>
      <c r="F3060" s="56">
        <v>3500</v>
      </c>
    </row>
    <row r="3061" spans="1:6" x14ac:dyDescent="0.25">
      <c r="A3061" s="54" t="s">
        <v>223</v>
      </c>
      <c r="B3061" s="55"/>
      <c r="C3061" s="63">
        <v>0.5</v>
      </c>
      <c r="D3061" s="55" t="s">
        <v>151</v>
      </c>
      <c r="E3061" s="64">
        <v>275351</v>
      </c>
      <c r="F3061" s="56">
        <v>137676</v>
      </c>
    </row>
    <row r="3062" spans="1:6" x14ac:dyDescent="0.25">
      <c r="A3062" s="54" t="s">
        <v>159</v>
      </c>
      <c r="B3062" s="55"/>
      <c r="C3062" s="63">
        <v>0.05</v>
      </c>
      <c r="D3062" s="55" t="s">
        <v>160</v>
      </c>
      <c r="E3062" s="64">
        <v>137676</v>
      </c>
      <c r="F3062" s="56">
        <v>6884</v>
      </c>
    </row>
    <row r="3063" spans="1:6" x14ac:dyDescent="0.25">
      <c r="A3063" s="54" t="s">
        <v>455</v>
      </c>
      <c r="B3063" s="55"/>
      <c r="C3063" s="63">
        <v>0.1</v>
      </c>
      <c r="D3063" s="55" t="s">
        <v>456</v>
      </c>
      <c r="E3063" s="64">
        <v>46400</v>
      </c>
      <c r="F3063" s="56">
        <v>4640</v>
      </c>
    </row>
    <row r="3064" spans="1:6" x14ac:dyDescent="0.25">
      <c r="A3064" s="54" t="s">
        <v>457</v>
      </c>
      <c r="B3064" s="55"/>
      <c r="C3064" s="63">
        <v>22</v>
      </c>
      <c r="D3064" s="55" t="s">
        <v>458</v>
      </c>
      <c r="E3064" s="64">
        <v>1000</v>
      </c>
      <c r="F3064" s="56">
        <v>22000</v>
      </c>
    </row>
    <row r="3065" spans="1:6" x14ac:dyDescent="0.25">
      <c r="A3065" s="57"/>
      <c r="B3065" s="55"/>
      <c r="C3065" s="55"/>
      <c r="D3065" s="55"/>
      <c r="E3065" s="55" t="s">
        <v>155</v>
      </c>
      <c r="F3065" s="56">
        <v>590950</v>
      </c>
    </row>
    <row r="3066" spans="1:6" x14ac:dyDescent="0.25">
      <c r="A3066" s="30" t="s">
        <v>0</v>
      </c>
      <c r="B3066" s="84">
        <v>0.14080000000000001</v>
      </c>
      <c r="C3066" s="45" t="s">
        <v>169</v>
      </c>
      <c r="D3066" s="45"/>
      <c r="E3066" s="45"/>
      <c r="F3066" s="46">
        <v>83206</v>
      </c>
    </row>
    <row r="3067" spans="1:6" x14ac:dyDescent="0.25">
      <c r="A3067" s="44" t="s">
        <v>393</v>
      </c>
      <c r="B3067" s="45"/>
      <c r="C3067" s="61" t="s">
        <v>116</v>
      </c>
      <c r="D3067" s="45" t="s">
        <v>33</v>
      </c>
      <c r="E3067" s="62" t="s">
        <v>116</v>
      </c>
      <c r="F3067" s="46" t="s">
        <v>116</v>
      </c>
    </row>
    <row r="3068" spans="1:6" x14ac:dyDescent="0.25">
      <c r="A3068" s="54" t="s">
        <v>242</v>
      </c>
      <c r="B3068" s="55"/>
      <c r="C3068" s="63">
        <v>7</v>
      </c>
      <c r="D3068" s="55" t="s">
        <v>29</v>
      </c>
      <c r="E3068" s="64">
        <v>39000</v>
      </c>
      <c r="F3068" s="56">
        <v>273000</v>
      </c>
    </row>
    <row r="3069" spans="1:6" x14ac:dyDescent="0.25">
      <c r="A3069" s="54" t="s">
        <v>243</v>
      </c>
    </row>
    <row r="3070" spans="1:6" x14ac:dyDescent="0.25">
      <c r="A3070" s="54" t="s">
        <v>459</v>
      </c>
      <c r="B3070" s="55"/>
      <c r="C3070" s="63">
        <v>1.2430000000000001</v>
      </c>
      <c r="D3070" s="55" t="s">
        <v>33</v>
      </c>
      <c r="E3070" s="64">
        <v>52000</v>
      </c>
      <c r="F3070" s="56">
        <v>64636</v>
      </c>
    </row>
    <row r="3071" spans="1:6" x14ac:dyDescent="0.25">
      <c r="A3071" s="54" t="s">
        <v>251</v>
      </c>
      <c r="B3071" s="55"/>
      <c r="C3071" s="63">
        <v>210</v>
      </c>
      <c r="D3071" s="55" t="s">
        <v>252</v>
      </c>
      <c r="E3071" s="64">
        <v>50</v>
      </c>
      <c r="F3071" s="56">
        <v>10500</v>
      </c>
    </row>
    <row r="3072" spans="1:6" x14ac:dyDescent="0.25">
      <c r="A3072" s="54" t="s">
        <v>223</v>
      </c>
      <c r="B3072" s="55"/>
      <c r="C3072" s="63">
        <v>0.14993999999999999</v>
      </c>
      <c r="D3072" s="55" t="s">
        <v>151</v>
      </c>
      <c r="E3072" s="64">
        <v>275351</v>
      </c>
      <c r="F3072" s="56">
        <v>41286</v>
      </c>
    </row>
    <row r="3073" spans="1:6" x14ac:dyDescent="0.25">
      <c r="A3073" s="54" t="s">
        <v>159</v>
      </c>
      <c r="B3073" s="55"/>
      <c r="C3073" s="63">
        <v>0.05</v>
      </c>
      <c r="D3073" s="55" t="s">
        <v>160</v>
      </c>
      <c r="E3073" s="64">
        <v>41286</v>
      </c>
      <c r="F3073" s="56">
        <v>2064</v>
      </c>
    </row>
    <row r="3074" spans="1:6" x14ac:dyDescent="0.25">
      <c r="A3074" s="54" t="s">
        <v>253</v>
      </c>
      <c r="B3074" s="55"/>
      <c r="C3074" s="63">
        <v>6.25E-2</v>
      </c>
      <c r="D3074" s="55" t="s">
        <v>167</v>
      </c>
      <c r="E3074" s="64">
        <v>46400</v>
      </c>
      <c r="F3074" s="56">
        <v>2900</v>
      </c>
    </row>
    <row r="3075" spans="1:6" x14ac:dyDescent="0.25">
      <c r="A3075" s="57"/>
      <c r="B3075" s="55"/>
      <c r="C3075" s="55"/>
      <c r="D3075" s="55"/>
      <c r="E3075" s="55" t="s">
        <v>155</v>
      </c>
      <c r="F3075" s="56">
        <v>394386</v>
      </c>
    </row>
    <row r="3076" spans="1:6" x14ac:dyDescent="0.25">
      <c r="A3076" s="30" t="s">
        <v>0</v>
      </c>
      <c r="B3076" s="84">
        <v>9.9000000000000005E-2</v>
      </c>
      <c r="C3076" s="45" t="s">
        <v>169</v>
      </c>
      <c r="D3076" s="45"/>
      <c r="E3076" s="45"/>
      <c r="F3076" s="46">
        <v>39044</v>
      </c>
    </row>
    <row r="3077" spans="1:6" x14ac:dyDescent="0.25">
      <c r="A3077" s="44" t="s">
        <v>460</v>
      </c>
      <c r="B3077" s="45"/>
      <c r="C3077" s="61" t="s">
        <v>116</v>
      </c>
      <c r="D3077" s="45" t="s">
        <v>25</v>
      </c>
      <c r="E3077" s="62" t="s">
        <v>116</v>
      </c>
      <c r="F3077" s="46" t="s">
        <v>116</v>
      </c>
    </row>
    <row r="3078" spans="1:6" x14ac:dyDescent="0.25">
      <c r="A3078" s="54" t="s">
        <v>461</v>
      </c>
      <c r="B3078" s="55"/>
      <c r="C3078" s="63">
        <v>1.26E-2</v>
      </c>
      <c r="D3078" s="55" t="s">
        <v>33</v>
      </c>
      <c r="E3078" s="64">
        <v>5500</v>
      </c>
      <c r="F3078" s="56">
        <v>69</v>
      </c>
    </row>
    <row r="3079" spans="1:6" x14ac:dyDescent="0.25">
      <c r="A3079" s="54" t="s">
        <v>223</v>
      </c>
      <c r="B3079" s="55"/>
      <c r="C3079" s="63">
        <v>5.6230000000000002E-2</v>
      </c>
      <c r="D3079" s="55" t="s">
        <v>151</v>
      </c>
      <c r="E3079" s="64">
        <v>275351</v>
      </c>
      <c r="F3079" s="56">
        <v>15483</v>
      </c>
    </row>
    <row r="3080" spans="1:6" x14ac:dyDescent="0.25">
      <c r="A3080" s="54" t="s">
        <v>159</v>
      </c>
      <c r="B3080" s="55"/>
      <c r="C3080" s="63">
        <v>0.05</v>
      </c>
      <c r="D3080" s="55" t="s">
        <v>160</v>
      </c>
      <c r="E3080" s="64">
        <v>15483</v>
      </c>
      <c r="F3080" s="56">
        <v>774</v>
      </c>
    </row>
    <row r="3081" spans="1:6" x14ac:dyDescent="0.25">
      <c r="A3081" s="54" t="s">
        <v>462</v>
      </c>
      <c r="B3081" s="55"/>
      <c r="C3081" s="63">
        <v>1.26E-2</v>
      </c>
      <c r="D3081" s="55" t="s">
        <v>33</v>
      </c>
      <c r="E3081" s="64">
        <v>493603</v>
      </c>
      <c r="F3081" s="56">
        <v>6219</v>
      </c>
    </row>
    <row r="3082" spans="1:6" x14ac:dyDescent="0.25">
      <c r="A3082" s="57"/>
      <c r="B3082" s="55"/>
      <c r="C3082" s="55"/>
      <c r="D3082" s="55"/>
      <c r="E3082" s="55" t="s">
        <v>155</v>
      </c>
      <c r="F3082" s="56">
        <v>22545</v>
      </c>
    </row>
    <row r="3083" spans="1:6" x14ac:dyDescent="0.25">
      <c r="A3083" s="30" t="s">
        <v>0</v>
      </c>
      <c r="B3083" s="84">
        <v>8</v>
      </c>
      <c r="C3083" s="45" t="s">
        <v>169</v>
      </c>
      <c r="D3083" s="45"/>
      <c r="E3083" s="45"/>
      <c r="F3083" s="46">
        <v>180360</v>
      </c>
    </row>
    <row r="3084" spans="1:6" x14ac:dyDescent="0.25">
      <c r="A3084" s="31" t="s">
        <v>170</v>
      </c>
      <c r="B3084" s="45"/>
      <c r="C3084" s="45"/>
      <c r="D3084" s="45"/>
      <c r="E3084" s="45"/>
      <c r="F3084" s="47">
        <v>309549</v>
      </c>
    </row>
    <row r="3086" spans="1:6" x14ac:dyDescent="0.25">
      <c r="A3086" s="48"/>
      <c r="B3086" s="45" t="s">
        <v>134</v>
      </c>
      <c r="C3086" s="45"/>
      <c r="D3086" s="78"/>
      <c r="E3086" s="79" t="s">
        <v>116</v>
      </c>
      <c r="F3086" s="49">
        <v>729969</v>
      </c>
    </row>
    <row r="3088" spans="1:6" x14ac:dyDescent="0.25">
      <c r="A3088" s="30"/>
      <c r="B3088" s="45"/>
      <c r="C3088" s="45"/>
      <c r="D3088" s="80" t="s">
        <v>135</v>
      </c>
      <c r="E3088" s="81"/>
      <c r="F3088" s="50">
        <v>729969</v>
      </c>
    </row>
    <row r="3089" spans="1:6" x14ac:dyDescent="0.25">
      <c r="A3089" s="51" t="s">
        <v>463</v>
      </c>
      <c r="B3089" s="45"/>
      <c r="C3089" s="45"/>
      <c r="D3089" s="82"/>
      <c r="E3089" s="45"/>
      <c r="F3089" s="51"/>
    </row>
    <row r="3090" spans="1:6" x14ac:dyDescent="0.25">
      <c r="A3090" s="30"/>
      <c r="B3090" s="45"/>
      <c r="C3090" s="45"/>
      <c r="D3090" s="45"/>
      <c r="E3090" s="45"/>
      <c r="F3090" s="52"/>
    </row>
    <row r="3092" spans="1:6" x14ac:dyDescent="0.25">
      <c r="A3092" s="40" t="s">
        <v>464</v>
      </c>
      <c r="B3092" s="74" t="s">
        <v>465</v>
      </c>
      <c r="C3092" s="75"/>
      <c r="D3092" s="75"/>
      <c r="E3092" s="75"/>
      <c r="F3092" s="41"/>
    </row>
    <row r="3093" spans="1:6" x14ac:dyDescent="0.25">
      <c r="A3093" s="53" t="s">
        <v>139</v>
      </c>
      <c r="B3093" s="76"/>
      <c r="C3093" s="83" t="s">
        <v>0</v>
      </c>
      <c r="D3093" s="77" t="s">
        <v>2</v>
      </c>
      <c r="E3093" s="76" t="s">
        <v>140</v>
      </c>
      <c r="F3093" s="43" t="s">
        <v>131</v>
      </c>
    </row>
    <row r="3095" spans="1:6" x14ac:dyDescent="0.25">
      <c r="A3095" s="44" t="s">
        <v>466</v>
      </c>
      <c r="B3095" s="45"/>
      <c r="C3095" s="61">
        <v>1</v>
      </c>
      <c r="D3095" s="45" t="s">
        <v>379</v>
      </c>
      <c r="E3095" s="62">
        <v>85000</v>
      </c>
      <c r="F3095" s="46">
        <v>85000</v>
      </c>
    </row>
    <row r="3096" spans="1:6" x14ac:dyDescent="0.25">
      <c r="A3096" s="31" t="s">
        <v>144</v>
      </c>
      <c r="B3096" s="45"/>
      <c r="C3096" s="45"/>
      <c r="D3096" s="45"/>
      <c r="E3096" s="45"/>
      <c r="F3096" s="47">
        <v>85000</v>
      </c>
    </row>
    <row r="3098" spans="1:6" x14ac:dyDescent="0.25">
      <c r="A3098" s="53" t="s">
        <v>148</v>
      </c>
      <c r="B3098" s="76"/>
      <c r="C3098" s="77" t="s">
        <v>0</v>
      </c>
      <c r="D3098" s="76" t="s">
        <v>2</v>
      </c>
      <c r="E3098" s="76" t="s">
        <v>149</v>
      </c>
      <c r="F3098" s="43" t="s">
        <v>131</v>
      </c>
    </row>
    <row r="3100" spans="1:6" x14ac:dyDescent="0.25">
      <c r="A3100" s="44" t="s">
        <v>262</v>
      </c>
      <c r="B3100" s="45"/>
      <c r="C3100" s="61" t="s">
        <v>116</v>
      </c>
      <c r="D3100" s="45" t="s">
        <v>151</v>
      </c>
      <c r="E3100" s="62" t="s">
        <v>116</v>
      </c>
      <c r="F3100" s="46" t="s">
        <v>116</v>
      </c>
    </row>
    <row r="3102" spans="1:6" x14ac:dyDescent="0.25">
      <c r="A3102" s="54" t="s">
        <v>263</v>
      </c>
      <c r="B3102" s="55"/>
      <c r="C3102" s="63">
        <v>1</v>
      </c>
      <c r="D3102" s="55" t="s">
        <v>151</v>
      </c>
      <c r="E3102" s="64">
        <v>183297</v>
      </c>
      <c r="F3102" s="56">
        <v>183297</v>
      </c>
    </row>
    <row r="3104" spans="1:6" x14ac:dyDescent="0.25">
      <c r="A3104" s="54" t="s">
        <v>225</v>
      </c>
      <c r="B3104" s="55"/>
      <c r="C3104" s="63">
        <v>1</v>
      </c>
      <c r="D3104" s="55" t="s">
        <v>151</v>
      </c>
      <c r="E3104" s="64">
        <v>56153</v>
      </c>
      <c r="F3104" s="56">
        <v>56153</v>
      </c>
    </row>
    <row r="3106" spans="1:6" x14ac:dyDescent="0.25">
      <c r="A3106" s="54" t="s">
        <v>154</v>
      </c>
      <c r="B3106" s="55"/>
      <c r="C3106" s="63">
        <v>3</v>
      </c>
      <c r="D3106" s="55" t="s">
        <v>151</v>
      </c>
      <c r="E3106" s="64">
        <v>37951</v>
      </c>
      <c r="F3106" s="56">
        <v>113853</v>
      </c>
    </row>
    <row r="3108" spans="1:6" x14ac:dyDescent="0.25">
      <c r="A3108" s="57"/>
      <c r="B3108" s="55"/>
      <c r="C3108" s="55"/>
      <c r="D3108" s="55"/>
      <c r="E3108" s="55" t="s">
        <v>155</v>
      </c>
      <c r="F3108" s="56">
        <v>353303</v>
      </c>
    </row>
    <row r="3109" spans="1:6" x14ac:dyDescent="0.25">
      <c r="A3109" s="30" t="s">
        <v>108</v>
      </c>
      <c r="B3109" s="84">
        <v>10.093870000000001</v>
      </c>
      <c r="C3109" s="45" t="s">
        <v>156</v>
      </c>
      <c r="D3109" s="45"/>
      <c r="E3109" s="45"/>
      <c r="F3109" s="46">
        <v>35002</v>
      </c>
    </row>
    <row r="3111" spans="1:6" x14ac:dyDescent="0.25">
      <c r="A3111" s="31" t="s">
        <v>157</v>
      </c>
      <c r="B3111" s="45"/>
      <c r="C3111" s="45"/>
      <c r="D3111" s="45"/>
      <c r="E3111" s="45"/>
      <c r="F3111" s="47">
        <v>35002</v>
      </c>
    </row>
    <row r="3113" spans="1:6" x14ac:dyDescent="0.25">
      <c r="A3113" s="58" t="s">
        <v>158</v>
      </c>
      <c r="B3113" s="76"/>
      <c r="C3113" s="83" t="s">
        <v>0</v>
      </c>
      <c r="D3113" s="77" t="s">
        <v>2</v>
      </c>
      <c r="E3113" s="76" t="s">
        <v>140</v>
      </c>
      <c r="F3113" s="43" t="s">
        <v>131</v>
      </c>
    </row>
    <row r="3115" spans="1:6" x14ac:dyDescent="0.25">
      <c r="A3115" s="44" t="s">
        <v>159</v>
      </c>
      <c r="B3115" s="45"/>
      <c r="C3115" s="61">
        <v>0.05</v>
      </c>
      <c r="D3115" s="45" t="s">
        <v>160</v>
      </c>
      <c r="E3115" s="62">
        <v>35002</v>
      </c>
      <c r="F3115" s="46">
        <v>1750</v>
      </c>
    </row>
    <row r="3117" spans="1:6" x14ac:dyDescent="0.25">
      <c r="A3117" s="31" t="s">
        <v>161</v>
      </c>
      <c r="B3117" s="45"/>
      <c r="C3117" s="45"/>
      <c r="D3117" s="45"/>
      <c r="E3117" s="45"/>
      <c r="F3117" s="47">
        <v>1750</v>
      </c>
    </row>
    <row r="3119" spans="1:6" x14ac:dyDescent="0.25">
      <c r="A3119" s="53" t="s">
        <v>194</v>
      </c>
      <c r="B3119" s="76"/>
      <c r="C3119" s="83" t="s">
        <v>0</v>
      </c>
      <c r="D3119" s="77" t="s">
        <v>2</v>
      </c>
      <c r="E3119" s="76" t="s">
        <v>140</v>
      </c>
      <c r="F3119" s="43" t="s">
        <v>131</v>
      </c>
    </row>
    <row r="3122" spans="1:6" x14ac:dyDescent="0.25">
      <c r="A3122" s="59" t="s">
        <v>176</v>
      </c>
      <c r="B3122" s="85"/>
      <c r="C3122" s="76"/>
      <c r="D3122" s="83" t="s">
        <v>177</v>
      </c>
      <c r="E3122" s="85"/>
      <c r="F3122" s="60"/>
    </row>
    <row r="3123" spans="1:6" x14ac:dyDescent="0.25">
      <c r="A3123" s="19"/>
      <c r="B3123" s="65"/>
      <c r="C3123" s="65"/>
      <c r="D3123" s="66"/>
      <c r="E3123" s="65"/>
      <c r="F3123" s="20"/>
    </row>
    <row r="3124" spans="1:6" x14ac:dyDescent="0.25">
      <c r="A3124" s="22" t="s">
        <v>116</v>
      </c>
      <c r="B3124" s="67"/>
      <c r="C3124" s="65"/>
      <c r="D3124" s="67" t="s">
        <v>117</v>
      </c>
      <c r="E3124" s="68" t="s">
        <v>116</v>
      </c>
      <c r="F3124" s="24"/>
    </row>
    <row r="3125" spans="1:6" x14ac:dyDescent="0.25">
      <c r="A3125" s="25" t="s">
        <v>116</v>
      </c>
      <c r="B3125" s="65"/>
      <c r="C3125" s="65"/>
      <c r="D3125" s="67" t="s">
        <v>118</v>
      </c>
      <c r="E3125" s="69" t="s">
        <v>116</v>
      </c>
      <c r="F3125" s="24"/>
    </row>
    <row r="3126" spans="1:6" x14ac:dyDescent="0.25">
      <c r="A3126" s="23" t="s">
        <v>116</v>
      </c>
      <c r="B3126" s="65"/>
      <c r="C3126" s="65"/>
      <c r="D3126" s="67" t="s">
        <v>119</v>
      </c>
      <c r="E3126" s="67" t="s">
        <v>116</v>
      </c>
      <c r="F3126" s="24"/>
    </row>
    <row r="3127" spans="1:6" x14ac:dyDescent="0.25">
      <c r="A3127" s="23" t="s">
        <v>116</v>
      </c>
      <c r="B3127" s="67"/>
      <c r="C3127" s="65"/>
      <c r="D3127" s="67" t="s">
        <v>120</v>
      </c>
      <c r="E3127" s="69">
        <v>32</v>
      </c>
      <c r="F3127" s="24"/>
    </row>
    <row r="3128" spans="1:6" x14ac:dyDescent="0.25">
      <c r="A3128" s="23" t="s">
        <v>116</v>
      </c>
      <c r="B3128" s="67"/>
      <c r="C3128" s="65"/>
      <c r="D3128" s="70"/>
      <c r="E3128" s="66"/>
      <c r="F3128" s="24"/>
    </row>
    <row r="3129" spans="1:6" x14ac:dyDescent="0.25">
      <c r="A3129" s="25"/>
      <c r="B3129" s="65"/>
      <c r="C3129" s="65"/>
      <c r="D3129" s="71"/>
      <c r="E3129" s="65"/>
      <c r="F3129" s="26"/>
    </row>
    <row r="3130" spans="1:6" x14ac:dyDescent="0.25">
      <c r="A3130" s="27"/>
      <c r="B3130" s="70"/>
      <c r="C3130" s="70"/>
      <c r="D3130" s="65"/>
      <c r="E3130" s="65"/>
      <c r="F3130" s="26"/>
    </row>
    <row r="3131" spans="1:6" x14ac:dyDescent="0.25">
      <c r="A3131" s="28" t="s">
        <v>121</v>
      </c>
      <c r="B3131" s="65"/>
      <c r="C3131" s="65"/>
      <c r="D3131" s="65"/>
      <c r="E3131" s="65"/>
      <c r="F3131" s="24"/>
    </row>
    <row r="3132" spans="1:6" x14ac:dyDescent="0.25">
      <c r="A3132" s="29" t="s">
        <v>116</v>
      </c>
      <c r="B3132" s="67"/>
      <c r="C3132" s="67"/>
      <c r="D3132" s="65"/>
      <c r="E3132" s="65"/>
      <c r="F3132" s="24"/>
    </row>
    <row r="3133" spans="1:6" x14ac:dyDescent="0.25">
      <c r="A3133" s="29" t="s">
        <v>116</v>
      </c>
      <c r="B3133" s="67"/>
      <c r="C3133" s="67"/>
      <c r="D3133" s="65"/>
      <c r="E3133" s="65"/>
      <c r="F3133" s="24"/>
    </row>
    <row r="3134" spans="1:6" x14ac:dyDescent="0.25">
      <c r="A3134" s="30" t="s">
        <v>116</v>
      </c>
      <c r="B3134" s="45"/>
      <c r="C3134" s="45"/>
      <c r="F3134" s="32"/>
    </row>
    <row r="3135" spans="1:6" x14ac:dyDescent="0.25">
      <c r="A3135" s="38" t="s">
        <v>126</v>
      </c>
      <c r="B3135" s="73"/>
      <c r="C3135" s="73"/>
      <c r="D3135" s="73"/>
      <c r="E3135" s="73"/>
      <c r="F3135" s="39"/>
    </row>
    <row r="3137" spans="1:6" x14ac:dyDescent="0.25">
      <c r="A3137" s="44" t="s">
        <v>248</v>
      </c>
      <c r="B3137" s="45"/>
      <c r="C3137" s="61">
        <v>3</v>
      </c>
      <c r="D3137" s="45" t="s">
        <v>249</v>
      </c>
      <c r="E3137" s="62">
        <v>1200</v>
      </c>
      <c r="F3137" s="46">
        <v>3600</v>
      </c>
    </row>
    <row r="3139" spans="1:6" x14ac:dyDescent="0.25">
      <c r="A3139" s="31" t="s">
        <v>198</v>
      </c>
      <c r="B3139" s="45"/>
      <c r="C3139" s="45"/>
      <c r="D3139" s="45"/>
      <c r="E3139" s="45"/>
      <c r="F3139" s="47">
        <v>3600</v>
      </c>
    </row>
    <row r="3141" spans="1:6" x14ac:dyDescent="0.25">
      <c r="A3141" s="48"/>
      <c r="B3141" s="45" t="s">
        <v>134</v>
      </c>
      <c r="C3141" s="45"/>
      <c r="D3141" s="78"/>
      <c r="E3141" s="79" t="s">
        <v>116</v>
      </c>
      <c r="F3141" s="49">
        <v>125352</v>
      </c>
    </row>
    <row r="3143" spans="1:6" x14ac:dyDescent="0.25">
      <c r="A3143" s="30"/>
      <c r="B3143" s="45"/>
      <c r="C3143" s="45"/>
      <c r="D3143" s="80" t="s">
        <v>135</v>
      </c>
      <c r="E3143" s="81"/>
      <c r="F3143" s="50">
        <v>125352</v>
      </c>
    </row>
    <row r="3144" spans="1:6" x14ac:dyDescent="0.25">
      <c r="A3144" s="51" t="s">
        <v>467</v>
      </c>
      <c r="B3144" s="45"/>
      <c r="C3144" s="45"/>
      <c r="D3144" s="82"/>
      <c r="E3144" s="45"/>
      <c r="F3144" s="51"/>
    </row>
    <row r="3145" spans="1:6" x14ac:dyDescent="0.25">
      <c r="A3145" s="30"/>
      <c r="B3145" s="45"/>
      <c r="C3145" s="45"/>
      <c r="D3145" s="45"/>
      <c r="E3145" s="45"/>
      <c r="F3145" s="52"/>
    </row>
    <row r="3147" spans="1:6" x14ac:dyDescent="0.25">
      <c r="A3147" s="40" t="s">
        <v>146</v>
      </c>
      <c r="B3147" s="74" t="s">
        <v>147</v>
      </c>
      <c r="C3147" s="75"/>
      <c r="D3147" s="75"/>
      <c r="E3147" s="75"/>
      <c r="F3147" s="41"/>
    </row>
    <row r="3148" spans="1:6" x14ac:dyDescent="0.25">
      <c r="A3148" s="53" t="s">
        <v>148</v>
      </c>
      <c r="B3148" s="76"/>
      <c r="C3148" s="77" t="s">
        <v>0</v>
      </c>
      <c r="D3148" s="76" t="s">
        <v>2</v>
      </c>
      <c r="E3148" s="76" t="s">
        <v>149</v>
      </c>
      <c r="F3148" s="43" t="s">
        <v>131</v>
      </c>
    </row>
    <row r="3150" spans="1:6" x14ac:dyDescent="0.25">
      <c r="A3150" s="44" t="s">
        <v>150</v>
      </c>
      <c r="B3150" s="45"/>
      <c r="C3150" s="61" t="s">
        <v>116</v>
      </c>
      <c r="D3150" s="45" t="s">
        <v>151</v>
      </c>
      <c r="E3150" s="62" t="s">
        <v>116</v>
      </c>
      <c r="F3150" s="46" t="s">
        <v>116</v>
      </c>
    </row>
    <row r="3152" spans="1:6" x14ac:dyDescent="0.25">
      <c r="A3152" s="54" t="s">
        <v>152</v>
      </c>
      <c r="B3152" s="55"/>
      <c r="C3152" s="63">
        <v>1</v>
      </c>
      <c r="D3152" s="55" t="s">
        <v>153</v>
      </c>
      <c r="E3152" s="64">
        <v>181247</v>
      </c>
      <c r="F3152" s="56">
        <v>181247</v>
      </c>
    </row>
    <row r="3154" spans="1:6" x14ac:dyDescent="0.25">
      <c r="A3154" s="54" t="s">
        <v>154</v>
      </c>
      <c r="B3154" s="55"/>
      <c r="C3154" s="63">
        <v>2</v>
      </c>
      <c r="D3154" s="55" t="s">
        <v>151</v>
      </c>
      <c r="E3154" s="64">
        <v>37951</v>
      </c>
      <c r="F3154" s="56">
        <v>75902</v>
      </c>
    </row>
    <row r="3156" spans="1:6" x14ac:dyDescent="0.25">
      <c r="A3156" s="57"/>
      <c r="B3156" s="55"/>
      <c r="C3156" s="55"/>
      <c r="D3156" s="55"/>
      <c r="E3156" s="55" t="s">
        <v>155</v>
      </c>
      <c r="F3156" s="56">
        <v>257149</v>
      </c>
    </row>
    <row r="3157" spans="1:6" x14ac:dyDescent="0.25">
      <c r="A3157" s="30" t="s">
        <v>108</v>
      </c>
      <c r="B3157" s="84">
        <v>150</v>
      </c>
      <c r="C3157" s="45" t="s">
        <v>156</v>
      </c>
      <c r="D3157" s="45"/>
      <c r="E3157" s="45"/>
      <c r="F3157" s="46">
        <v>1715</v>
      </c>
    </row>
    <row r="3159" spans="1:6" x14ac:dyDescent="0.25">
      <c r="A3159" s="31" t="s">
        <v>157</v>
      </c>
      <c r="B3159" s="45"/>
      <c r="C3159" s="45"/>
      <c r="D3159" s="45"/>
      <c r="E3159" s="45"/>
      <c r="F3159" s="47">
        <v>1715</v>
      </c>
    </row>
    <row r="3161" spans="1:6" x14ac:dyDescent="0.25">
      <c r="A3161" s="58" t="s">
        <v>158</v>
      </c>
      <c r="B3161" s="76"/>
      <c r="C3161" s="83" t="s">
        <v>0</v>
      </c>
      <c r="D3161" s="77" t="s">
        <v>2</v>
      </c>
      <c r="E3161" s="76" t="s">
        <v>140</v>
      </c>
      <c r="F3161" s="43" t="s">
        <v>131</v>
      </c>
    </row>
    <row r="3163" spans="1:6" x14ac:dyDescent="0.25">
      <c r="A3163" s="44" t="s">
        <v>159</v>
      </c>
      <c r="B3163" s="45"/>
      <c r="C3163" s="61">
        <v>0.05</v>
      </c>
      <c r="D3163" s="45" t="s">
        <v>160</v>
      </c>
      <c r="E3163" s="62">
        <v>1715</v>
      </c>
      <c r="F3163" s="46">
        <v>86</v>
      </c>
    </row>
    <row r="3165" spans="1:6" x14ac:dyDescent="0.25">
      <c r="A3165" s="31" t="s">
        <v>161</v>
      </c>
      <c r="B3165" s="45"/>
      <c r="C3165" s="45"/>
      <c r="D3165" s="45"/>
      <c r="E3165" s="45"/>
      <c r="F3165" s="47">
        <v>86</v>
      </c>
    </row>
    <row r="3167" spans="1:6" x14ac:dyDescent="0.25">
      <c r="A3167" s="42" t="s">
        <v>129</v>
      </c>
      <c r="B3167" s="76"/>
      <c r="C3167" s="77" t="s">
        <v>0</v>
      </c>
      <c r="D3167" s="76" t="s">
        <v>2</v>
      </c>
      <c r="E3167" s="76" t="s">
        <v>130</v>
      </c>
      <c r="F3167" s="43" t="s">
        <v>131</v>
      </c>
    </row>
    <row r="3169" spans="1:6" x14ac:dyDescent="0.25">
      <c r="A3169" s="44" t="s">
        <v>162</v>
      </c>
      <c r="B3169" s="45"/>
      <c r="C3169" s="61">
        <v>0.625</v>
      </c>
      <c r="D3169" s="45" t="s">
        <v>163</v>
      </c>
      <c r="E3169" s="62">
        <v>80000</v>
      </c>
      <c r="F3169" s="46">
        <v>50000</v>
      </c>
    </row>
    <row r="3171" spans="1:6" x14ac:dyDescent="0.25">
      <c r="A3171" s="31" t="s">
        <v>133</v>
      </c>
      <c r="B3171" s="45"/>
      <c r="C3171" s="45"/>
      <c r="D3171" s="45"/>
      <c r="E3171" s="45"/>
      <c r="F3171" s="47">
        <v>50000</v>
      </c>
    </row>
    <row r="3173" spans="1:6" x14ac:dyDescent="0.25">
      <c r="A3173" s="53" t="s">
        <v>164</v>
      </c>
      <c r="B3173" s="76"/>
      <c r="C3173" s="83" t="s">
        <v>0</v>
      </c>
      <c r="D3173" s="77" t="s">
        <v>2</v>
      </c>
      <c r="E3173" s="76" t="s">
        <v>140</v>
      </c>
      <c r="F3173" s="43" t="s">
        <v>131</v>
      </c>
    </row>
    <row r="3175" spans="1:6" x14ac:dyDescent="0.25">
      <c r="A3175" s="44" t="s">
        <v>165</v>
      </c>
      <c r="B3175" s="45"/>
      <c r="C3175" s="61" t="s">
        <v>116</v>
      </c>
      <c r="D3175" s="45" t="s">
        <v>25</v>
      </c>
      <c r="E3175" s="62" t="s">
        <v>116</v>
      </c>
      <c r="F3175" s="46" t="s">
        <v>116</v>
      </c>
    </row>
    <row r="3177" spans="1:6" x14ac:dyDescent="0.25">
      <c r="A3177" s="54" t="s">
        <v>166</v>
      </c>
      <c r="B3177" s="55"/>
      <c r="C3177" s="63">
        <v>1.8419999999999999E-2</v>
      </c>
      <c r="D3177" s="55" t="s">
        <v>167</v>
      </c>
      <c r="E3177" s="64">
        <v>80000</v>
      </c>
      <c r="F3177" s="56">
        <v>1474</v>
      </c>
    </row>
    <row r="3178" spans="1:6" x14ac:dyDescent="0.25">
      <c r="A3178" s="54" t="s">
        <v>168</v>
      </c>
      <c r="B3178" s="55"/>
      <c r="C3178" s="63">
        <v>1.8419999999999999E-2</v>
      </c>
      <c r="D3178" s="55" t="s">
        <v>167</v>
      </c>
      <c r="E3178" s="64">
        <v>60000</v>
      </c>
      <c r="F3178" s="56">
        <v>1105</v>
      </c>
    </row>
    <row r="3179" spans="1:6" x14ac:dyDescent="0.25">
      <c r="A3179" s="57"/>
      <c r="B3179" s="55"/>
      <c r="C3179" s="55"/>
      <c r="D3179" s="55"/>
      <c r="E3179" s="55" t="s">
        <v>155</v>
      </c>
      <c r="F3179" s="56">
        <v>2579</v>
      </c>
    </row>
    <row r="3180" spans="1:6" x14ac:dyDescent="0.25">
      <c r="A3180" s="30" t="s">
        <v>0</v>
      </c>
      <c r="B3180" s="84">
        <v>20</v>
      </c>
      <c r="C3180" s="45" t="s">
        <v>169</v>
      </c>
      <c r="D3180" s="45"/>
      <c r="E3180" s="45"/>
      <c r="F3180" s="46">
        <v>51580</v>
      </c>
    </row>
    <row r="3181" spans="1:6" x14ac:dyDescent="0.25">
      <c r="A3181" s="31" t="s">
        <v>170</v>
      </c>
      <c r="B3181" s="45"/>
      <c r="C3181" s="45"/>
      <c r="D3181" s="45"/>
      <c r="E3181" s="45"/>
      <c r="F3181" s="47">
        <v>51580</v>
      </c>
    </row>
    <row r="3183" spans="1:6" x14ac:dyDescent="0.25">
      <c r="A3183" s="48"/>
      <c r="B3183" s="45" t="s">
        <v>134</v>
      </c>
      <c r="C3183" s="45"/>
      <c r="D3183" s="78"/>
      <c r="E3183" s="79" t="s">
        <v>116</v>
      </c>
      <c r="F3183" s="49">
        <v>103381</v>
      </c>
    </row>
    <row r="3185" spans="1:6" x14ac:dyDescent="0.25">
      <c r="A3185" s="30"/>
      <c r="B3185" s="45"/>
      <c r="C3185" s="45"/>
      <c r="D3185" s="80" t="s">
        <v>135</v>
      </c>
      <c r="E3185" s="81"/>
      <c r="F3185" s="50">
        <v>103381</v>
      </c>
    </row>
    <row r="3186" spans="1:6" x14ac:dyDescent="0.25">
      <c r="A3186" s="51" t="s">
        <v>171</v>
      </c>
      <c r="B3186" s="45"/>
      <c r="C3186" s="45"/>
      <c r="D3186" s="82"/>
      <c r="E3186" s="45"/>
      <c r="F3186" s="51"/>
    </row>
    <row r="3187" spans="1:6" x14ac:dyDescent="0.25">
      <c r="A3187" s="30"/>
      <c r="B3187" s="45"/>
      <c r="C3187" s="45"/>
      <c r="D3187" s="45"/>
      <c r="E3187" s="45"/>
      <c r="F3187" s="52"/>
    </row>
    <row r="3189" spans="1:6" x14ac:dyDescent="0.25">
      <c r="A3189" s="40" t="s">
        <v>172</v>
      </c>
      <c r="B3189" s="74" t="s">
        <v>173</v>
      </c>
      <c r="C3189" s="75"/>
      <c r="D3189" s="75"/>
      <c r="E3189" s="75"/>
      <c r="F3189" s="41"/>
    </row>
    <row r="3190" spans="1:6" x14ac:dyDescent="0.25">
      <c r="A3190" s="53" t="s">
        <v>148</v>
      </c>
      <c r="B3190" s="76"/>
      <c r="C3190" s="77" t="s">
        <v>0</v>
      </c>
      <c r="D3190" s="76" t="s">
        <v>2</v>
      </c>
      <c r="E3190" s="76" t="s">
        <v>149</v>
      </c>
      <c r="F3190" s="43" t="s">
        <v>131</v>
      </c>
    </row>
    <row r="3192" spans="1:6" x14ac:dyDescent="0.25">
      <c r="A3192" s="44" t="s">
        <v>174</v>
      </c>
      <c r="B3192" s="45"/>
      <c r="C3192" s="61" t="s">
        <v>116</v>
      </c>
      <c r="D3192" s="45" t="s">
        <v>151</v>
      </c>
      <c r="E3192" s="62" t="s">
        <v>116</v>
      </c>
      <c r="F3192" s="46" t="s">
        <v>116</v>
      </c>
    </row>
    <row r="3194" spans="1:6" x14ac:dyDescent="0.25">
      <c r="A3194" s="54" t="s">
        <v>175</v>
      </c>
      <c r="B3194" s="55"/>
      <c r="C3194" s="63">
        <v>1</v>
      </c>
      <c r="D3194" s="55" t="s">
        <v>151</v>
      </c>
      <c r="E3194" s="64">
        <v>126393</v>
      </c>
      <c r="F3194" s="56">
        <v>126393</v>
      </c>
    </row>
    <row r="3196" spans="1:6" x14ac:dyDescent="0.25">
      <c r="A3196" s="54" t="s">
        <v>154</v>
      </c>
      <c r="B3196" s="55"/>
      <c r="C3196" s="63">
        <v>2</v>
      </c>
      <c r="D3196" s="55" t="s">
        <v>151</v>
      </c>
      <c r="E3196" s="64">
        <v>37951</v>
      </c>
      <c r="F3196" s="56">
        <v>75902</v>
      </c>
    </row>
    <row r="3198" spans="1:6" x14ac:dyDescent="0.25">
      <c r="A3198" s="57"/>
      <c r="B3198" s="55"/>
      <c r="C3198" s="55"/>
      <c r="D3198" s="55"/>
      <c r="E3198" s="55" t="s">
        <v>155</v>
      </c>
      <c r="F3198" s="56">
        <v>202295</v>
      </c>
    </row>
    <row r="3199" spans="1:6" x14ac:dyDescent="0.25">
      <c r="A3199" s="30" t="s">
        <v>108</v>
      </c>
      <c r="B3199" s="84">
        <v>6</v>
      </c>
      <c r="C3199" s="45" t="s">
        <v>156</v>
      </c>
      <c r="D3199" s="45"/>
      <c r="E3199" s="45"/>
      <c r="F3199" s="46">
        <v>33717</v>
      </c>
    </row>
    <row r="3201" spans="1:6" x14ac:dyDescent="0.25">
      <c r="A3201" s="31" t="s">
        <v>157</v>
      </c>
      <c r="B3201" s="45"/>
      <c r="C3201" s="45"/>
      <c r="D3201" s="45"/>
      <c r="E3201" s="45"/>
      <c r="F3201" s="47">
        <v>33717</v>
      </c>
    </row>
    <row r="3203" spans="1:6" x14ac:dyDescent="0.25">
      <c r="A3203" s="58" t="s">
        <v>158</v>
      </c>
      <c r="B3203" s="76"/>
      <c r="C3203" s="83" t="s">
        <v>0</v>
      </c>
      <c r="D3203" s="77" t="s">
        <v>2</v>
      </c>
      <c r="E3203" s="76" t="s">
        <v>140</v>
      </c>
      <c r="F3203" s="43" t="s">
        <v>131</v>
      </c>
    </row>
    <row r="3205" spans="1:6" x14ac:dyDescent="0.25">
      <c r="A3205" s="44" t="s">
        <v>159</v>
      </c>
      <c r="B3205" s="45"/>
      <c r="C3205" s="61">
        <v>0.05</v>
      </c>
      <c r="D3205" s="45" t="s">
        <v>160</v>
      </c>
      <c r="E3205" s="62">
        <v>33717</v>
      </c>
      <c r="F3205" s="46">
        <v>1686</v>
      </c>
    </row>
    <row r="3207" spans="1:6" x14ac:dyDescent="0.25">
      <c r="A3207" s="31" t="s">
        <v>161</v>
      </c>
      <c r="B3207" s="45"/>
      <c r="C3207" s="45"/>
      <c r="D3207" s="45"/>
      <c r="E3207" s="45"/>
      <c r="F3207" s="47">
        <v>1686</v>
      </c>
    </row>
    <row r="3209" spans="1:6" x14ac:dyDescent="0.25">
      <c r="A3209" s="48"/>
      <c r="B3209" s="45" t="s">
        <v>134</v>
      </c>
      <c r="C3209" s="45"/>
      <c r="D3209" s="78"/>
      <c r="E3209" s="79" t="s">
        <v>116</v>
      </c>
      <c r="F3209" s="49">
        <v>35403</v>
      </c>
    </row>
    <row r="3211" spans="1:6" x14ac:dyDescent="0.25">
      <c r="A3211" s="30"/>
      <c r="B3211" s="45"/>
      <c r="C3211" s="45"/>
      <c r="D3211" s="80" t="s">
        <v>135</v>
      </c>
      <c r="E3211" s="81"/>
      <c r="F3211" s="50">
        <v>35403</v>
      </c>
    </row>
    <row r="3212" spans="1:6" x14ac:dyDescent="0.25">
      <c r="A3212" s="51" t="s">
        <v>178</v>
      </c>
      <c r="B3212" s="45"/>
      <c r="C3212" s="45"/>
      <c r="D3212" s="82"/>
      <c r="E3212" s="45"/>
      <c r="F3212" s="51"/>
    </row>
    <row r="3213" spans="1:6" x14ac:dyDescent="0.25">
      <c r="A3213" s="30"/>
      <c r="B3213" s="45"/>
      <c r="C3213" s="45"/>
      <c r="D3213" s="45"/>
      <c r="E3213" s="45"/>
      <c r="F3213" s="52"/>
    </row>
    <row r="3215" spans="1:6" x14ac:dyDescent="0.25">
      <c r="A3215" s="40" t="s">
        <v>179</v>
      </c>
      <c r="B3215" s="74" t="s">
        <v>180</v>
      </c>
      <c r="C3215" s="75"/>
      <c r="D3215" s="75"/>
      <c r="E3215" s="75"/>
      <c r="F3215" s="41"/>
    </row>
    <row r="3216" spans="1:6" x14ac:dyDescent="0.25">
      <c r="B3216" s="74" t="s">
        <v>181</v>
      </c>
    </row>
    <row r="3218" spans="1:6" x14ac:dyDescent="0.25">
      <c r="A3218" s="53" t="s">
        <v>148</v>
      </c>
      <c r="B3218" s="76"/>
      <c r="C3218" s="77" t="s">
        <v>0</v>
      </c>
      <c r="D3218" s="76" t="s">
        <v>2</v>
      </c>
      <c r="E3218" s="76" t="s">
        <v>149</v>
      </c>
      <c r="F3218" s="43" t="s">
        <v>131</v>
      </c>
    </row>
    <row r="3220" spans="1:6" x14ac:dyDescent="0.25">
      <c r="A3220" s="44" t="s">
        <v>154</v>
      </c>
      <c r="B3220" s="45"/>
      <c r="C3220" s="61">
        <v>3.1620000000000002E-2</v>
      </c>
      <c r="D3220" s="45" t="s">
        <v>151</v>
      </c>
      <c r="E3220" s="62">
        <v>37951</v>
      </c>
      <c r="F3220" s="46">
        <v>1200</v>
      </c>
    </row>
    <row r="3222" spans="1:6" x14ac:dyDescent="0.25">
      <c r="A3222" s="31" t="s">
        <v>157</v>
      </c>
      <c r="B3222" s="45"/>
      <c r="C3222" s="45"/>
      <c r="D3222" s="45"/>
      <c r="E3222" s="45"/>
      <c r="F3222" s="47">
        <v>1200</v>
      </c>
    </row>
    <row r="3224" spans="1:6" x14ac:dyDescent="0.25">
      <c r="A3224" s="58" t="s">
        <v>158</v>
      </c>
      <c r="B3224" s="76"/>
      <c r="C3224" s="83" t="s">
        <v>0</v>
      </c>
      <c r="D3224" s="77" t="s">
        <v>2</v>
      </c>
      <c r="E3224" s="76" t="s">
        <v>140</v>
      </c>
      <c r="F3224" s="43" t="s">
        <v>131</v>
      </c>
    </row>
    <row r="3226" spans="1:6" x14ac:dyDescent="0.25">
      <c r="A3226" s="44" t="s">
        <v>159</v>
      </c>
      <c r="B3226" s="45"/>
      <c r="C3226" s="61">
        <v>0.05</v>
      </c>
      <c r="D3226" s="45" t="s">
        <v>160</v>
      </c>
      <c r="E3226" s="62">
        <v>1200</v>
      </c>
      <c r="F3226" s="46">
        <v>60</v>
      </c>
    </row>
    <row r="3228" spans="1:6" x14ac:dyDescent="0.25">
      <c r="A3228" s="31" t="s">
        <v>161</v>
      </c>
      <c r="B3228" s="45"/>
      <c r="C3228" s="45"/>
      <c r="D3228" s="45"/>
      <c r="E3228" s="45"/>
      <c r="F3228" s="47">
        <v>60</v>
      </c>
    </row>
    <row r="3230" spans="1:6" x14ac:dyDescent="0.25">
      <c r="A3230" s="42" t="s">
        <v>129</v>
      </c>
      <c r="B3230" s="76"/>
      <c r="C3230" s="77" t="s">
        <v>0</v>
      </c>
      <c r="D3230" s="76" t="s">
        <v>2</v>
      </c>
      <c r="E3230" s="76" t="s">
        <v>130</v>
      </c>
      <c r="F3230" s="43" t="s">
        <v>131</v>
      </c>
    </row>
    <row r="3232" spans="1:6" x14ac:dyDescent="0.25">
      <c r="A3232" s="44" t="s">
        <v>182</v>
      </c>
      <c r="B3232" s="45"/>
      <c r="C3232" s="61">
        <v>0.1</v>
      </c>
      <c r="D3232" s="45" t="s">
        <v>163</v>
      </c>
      <c r="E3232" s="62">
        <v>180000</v>
      </c>
      <c r="F3232" s="46">
        <v>18000</v>
      </c>
    </row>
    <row r="3234" spans="1:6" x14ac:dyDescent="0.25">
      <c r="A3234" s="31" t="s">
        <v>133</v>
      </c>
      <c r="B3234" s="45"/>
      <c r="C3234" s="45"/>
      <c r="D3234" s="45"/>
      <c r="E3234" s="45"/>
      <c r="F3234" s="47">
        <v>18000</v>
      </c>
    </row>
    <row r="3237" spans="1:6" x14ac:dyDescent="0.25">
      <c r="A3237" s="59" t="s">
        <v>176</v>
      </c>
      <c r="B3237" s="85"/>
      <c r="C3237" s="76"/>
      <c r="D3237" s="83" t="s">
        <v>177</v>
      </c>
      <c r="E3237" s="85"/>
      <c r="F3237" s="60"/>
    </row>
    <row r="3238" spans="1:6" x14ac:dyDescent="0.25">
      <c r="A3238" s="19"/>
      <c r="B3238" s="65"/>
      <c r="C3238" s="65"/>
      <c r="D3238" s="66"/>
      <c r="E3238" s="65"/>
      <c r="F3238" s="20"/>
    </row>
    <row r="3239" spans="1:6" x14ac:dyDescent="0.25">
      <c r="A3239" s="22" t="s">
        <v>116</v>
      </c>
      <c r="B3239" s="67"/>
      <c r="C3239" s="65"/>
      <c r="D3239" s="67" t="s">
        <v>117</v>
      </c>
      <c r="E3239" s="68" t="s">
        <v>116</v>
      </c>
      <c r="F3239" s="24"/>
    </row>
    <row r="3240" spans="1:6" x14ac:dyDescent="0.25">
      <c r="A3240" s="25" t="s">
        <v>116</v>
      </c>
      <c r="B3240" s="65"/>
      <c r="C3240" s="65"/>
      <c r="D3240" s="67" t="s">
        <v>118</v>
      </c>
      <c r="E3240" s="69" t="s">
        <v>116</v>
      </c>
      <c r="F3240" s="24"/>
    </row>
    <row r="3241" spans="1:6" x14ac:dyDescent="0.25">
      <c r="A3241" s="23" t="s">
        <v>116</v>
      </c>
      <c r="B3241" s="65"/>
      <c r="C3241" s="65"/>
      <c r="D3241" s="67" t="s">
        <v>119</v>
      </c>
      <c r="E3241" s="67" t="s">
        <v>116</v>
      </c>
      <c r="F3241" s="24"/>
    </row>
    <row r="3242" spans="1:6" x14ac:dyDescent="0.25">
      <c r="A3242" s="23" t="s">
        <v>116</v>
      </c>
      <c r="B3242" s="67"/>
      <c r="C3242" s="65"/>
      <c r="D3242" s="67" t="s">
        <v>120</v>
      </c>
      <c r="E3242" s="69">
        <v>33</v>
      </c>
      <c r="F3242" s="24"/>
    </row>
    <row r="3243" spans="1:6" x14ac:dyDescent="0.25">
      <c r="A3243" s="23" t="s">
        <v>116</v>
      </c>
      <c r="B3243" s="67"/>
      <c r="C3243" s="65"/>
      <c r="D3243" s="70"/>
      <c r="E3243" s="66"/>
      <c r="F3243" s="24"/>
    </row>
    <row r="3244" spans="1:6" x14ac:dyDescent="0.25">
      <c r="A3244" s="25"/>
      <c r="B3244" s="65"/>
      <c r="C3244" s="65"/>
      <c r="D3244" s="71"/>
      <c r="E3244" s="65"/>
      <c r="F3244" s="26"/>
    </row>
    <row r="3245" spans="1:6" x14ac:dyDescent="0.25">
      <c r="A3245" s="27"/>
      <c r="B3245" s="70"/>
      <c r="C3245" s="70"/>
      <c r="D3245" s="65"/>
      <c r="E3245" s="65"/>
      <c r="F3245" s="26"/>
    </row>
    <row r="3246" spans="1:6" x14ac:dyDescent="0.25">
      <c r="A3246" s="28" t="s">
        <v>121</v>
      </c>
      <c r="B3246" s="65"/>
      <c r="C3246" s="65"/>
      <c r="D3246" s="65"/>
      <c r="E3246" s="65"/>
      <c r="F3246" s="24"/>
    </row>
    <row r="3247" spans="1:6" x14ac:dyDescent="0.25">
      <c r="A3247" s="29" t="s">
        <v>116</v>
      </c>
      <c r="B3247" s="67"/>
      <c r="C3247" s="67"/>
      <c r="D3247" s="65"/>
      <c r="E3247" s="65"/>
      <c r="F3247" s="24"/>
    </row>
    <row r="3248" spans="1:6" x14ac:dyDescent="0.25">
      <c r="A3248" s="29" t="s">
        <v>116</v>
      </c>
      <c r="B3248" s="67"/>
      <c r="C3248" s="67"/>
      <c r="D3248" s="65"/>
      <c r="E3248" s="65"/>
      <c r="F3248" s="24"/>
    </row>
    <row r="3249" spans="1:6" x14ac:dyDescent="0.25">
      <c r="A3249" s="30" t="s">
        <v>116</v>
      </c>
      <c r="B3249" s="45"/>
      <c r="C3249" s="45"/>
      <c r="F3249" s="32"/>
    </row>
    <row r="3250" spans="1:6" x14ac:dyDescent="0.25">
      <c r="A3250" s="38" t="s">
        <v>126</v>
      </c>
      <c r="B3250" s="73"/>
      <c r="C3250" s="73"/>
      <c r="D3250" s="73"/>
      <c r="E3250" s="73"/>
      <c r="F3250" s="39"/>
    </row>
    <row r="3252" spans="1:6" x14ac:dyDescent="0.25">
      <c r="A3252" s="48"/>
      <c r="B3252" s="45" t="s">
        <v>134</v>
      </c>
      <c r="C3252" s="45"/>
      <c r="D3252" s="78"/>
      <c r="E3252" s="79" t="s">
        <v>116</v>
      </c>
      <c r="F3252" s="49">
        <v>19260</v>
      </c>
    </row>
    <row r="3254" spans="1:6" x14ac:dyDescent="0.25">
      <c r="A3254" s="30"/>
      <c r="B3254" s="45"/>
      <c r="C3254" s="45"/>
      <c r="D3254" s="80" t="s">
        <v>135</v>
      </c>
      <c r="E3254" s="81"/>
      <c r="F3254" s="50">
        <v>19260</v>
      </c>
    </row>
    <row r="3255" spans="1:6" x14ac:dyDescent="0.25">
      <c r="A3255" s="51" t="s">
        <v>183</v>
      </c>
      <c r="B3255" s="45"/>
      <c r="C3255" s="45"/>
      <c r="D3255" s="82"/>
      <c r="E3255" s="45"/>
      <c r="F3255" s="51"/>
    </row>
    <row r="3256" spans="1:6" x14ac:dyDescent="0.25">
      <c r="A3256" s="30"/>
      <c r="B3256" s="45"/>
      <c r="C3256" s="45"/>
      <c r="D3256" s="45"/>
      <c r="E3256" s="45"/>
      <c r="F3256" s="52"/>
    </row>
    <row r="3258" spans="1:6" x14ac:dyDescent="0.25">
      <c r="A3258" s="40" t="s">
        <v>184</v>
      </c>
      <c r="B3258" s="74" t="s">
        <v>185</v>
      </c>
      <c r="C3258" s="75"/>
      <c r="D3258" s="75"/>
      <c r="E3258" s="75"/>
      <c r="F3258" s="41"/>
    </row>
    <row r="3259" spans="1:6" x14ac:dyDescent="0.25">
      <c r="A3259" s="53" t="s">
        <v>148</v>
      </c>
      <c r="B3259" s="76"/>
      <c r="C3259" s="77" t="s">
        <v>0</v>
      </c>
      <c r="D3259" s="76" t="s">
        <v>2</v>
      </c>
      <c r="E3259" s="76" t="s">
        <v>149</v>
      </c>
      <c r="F3259" s="43" t="s">
        <v>131</v>
      </c>
    </row>
    <row r="3261" spans="1:6" x14ac:dyDescent="0.25">
      <c r="A3261" s="44" t="s">
        <v>174</v>
      </c>
      <c r="B3261" s="45"/>
      <c r="C3261" s="61" t="s">
        <v>116</v>
      </c>
      <c r="D3261" s="45" t="s">
        <v>151</v>
      </c>
      <c r="E3261" s="62" t="s">
        <v>116</v>
      </c>
      <c r="F3261" s="46" t="s">
        <v>116</v>
      </c>
    </row>
    <row r="3263" spans="1:6" x14ac:dyDescent="0.25">
      <c r="A3263" s="54" t="s">
        <v>175</v>
      </c>
      <c r="B3263" s="55"/>
      <c r="C3263" s="63">
        <v>1</v>
      </c>
      <c r="D3263" s="55" t="s">
        <v>151</v>
      </c>
      <c r="E3263" s="64">
        <v>126393</v>
      </c>
      <c r="F3263" s="56">
        <v>126393</v>
      </c>
    </row>
    <row r="3265" spans="1:6" x14ac:dyDescent="0.25">
      <c r="A3265" s="54" t="s">
        <v>154</v>
      </c>
      <c r="B3265" s="55"/>
      <c r="C3265" s="63">
        <v>2</v>
      </c>
      <c r="D3265" s="55" t="s">
        <v>151</v>
      </c>
      <c r="E3265" s="64">
        <v>37951</v>
      </c>
      <c r="F3265" s="56">
        <v>75902</v>
      </c>
    </row>
    <row r="3267" spans="1:6" x14ac:dyDescent="0.25">
      <c r="A3267" s="57"/>
      <c r="B3267" s="55"/>
      <c r="C3267" s="55"/>
      <c r="D3267" s="55"/>
      <c r="E3267" s="55" t="s">
        <v>155</v>
      </c>
      <c r="F3267" s="56">
        <v>202295</v>
      </c>
    </row>
    <row r="3268" spans="1:6" x14ac:dyDescent="0.25">
      <c r="A3268" s="30" t="s">
        <v>108</v>
      </c>
      <c r="B3268" s="84">
        <v>12.260910000000001</v>
      </c>
      <c r="C3268" s="45" t="s">
        <v>156</v>
      </c>
      <c r="D3268" s="45"/>
      <c r="E3268" s="45"/>
      <c r="F3268" s="46">
        <v>16499</v>
      </c>
    </row>
    <row r="3270" spans="1:6" x14ac:dyDescent="0.25">
      <c r="A3270" s="31" t="s">
        <v>157</v>
      </c>
      <c r="B3270" s="45"/>
      <c r="C3270" s="45"/>
      <c r="D3270" s="45"/>
      <c r="E3270" s="45"/>
      <c r="F3270" s="47">
        <v>16499</v>
      </c>
    </row>
    <row r="3272" spans="1:6" x14ac:dyDescent="0.25">
      <c r="A3272" s="58" t="s">
        <v>158</v>
      </c>
      <c r="B3272" s="76"/>
      <c r="C3272" s="83" t="s">
        <v>0</v>
      </c>
      <c r="D3272" s="77" t="s">
        <v>2</v>
      </c>
      <c r="E3272" s="76" t="s">
        <v>140</v>
      </c>
      <c r="F3272" s="43" t="s">
        <v>131</v>
      </c>
    </row>
    <row r="3274" spans="1:6" x14ac:dyDescent="0.25">
      <c r="A3274" s="44" t="s">
        <v>159</v>
      </c>
      <c r="B3274" s="45"/>
      <c r="C3274" s="61">
        <v>4.4999999999999998E-2</v>
      </c>
      <c r="D3274" s="45" t="s">
        <v>160</v>
      </c>
      <c r="E3274" s="62">
        <v>16499</v>
      </c>
      <c r="F3274" s="46">
        <v>742</v>
      </c>
    </row>
    <row r="3276" spans="1:6" x14ac:dyDescent="0.25">
      <c r="A3276" s="31" t="s">
        <v>161</v>
      </c>
      <c r="B3276" s="45"/>
      <c r="C3276" s="45"/>
      <c r="D3276" s="45"/>
      <c r="E3276" s="45"/>
      <c r="F3276" s="47">
        <v>742</v>
      </c>
    </row>
    <row r="3278" spans="1:6" x14ac:dyDescent="0.25">
      <c r="A3278" s="42" t="s">
        <v>129</v>
      </c>
      <c r="B3278" s="76"/>
      <c r="C3278" s="77" t="s">
        <v>0</v>
      </c>
      <c r="D3278" s="76" t="s">
        <v>2</v>
      </c>
      <c r="E3278" s="76" t="s">
        <v>130</v>
      </c>
      <c r="F3278" s="43" t="s">
        <v>131</v>
      </c>
    </row>
    <row r="3280" spans="1:6" x14ac:dyDescent="0.25">
      <c r="A3280" s="44" t="s">
        <v>186</v>
      </c>
      <c r="B3280" s="45"/>
      <c r="C3280" s="61" t="s">
        <v>116</v>
      </c>
      <c r="D3280" s="45" t="s">
        <v>113</v>
      </c>
      <c r="E3280" s="62" t="s">
        <v>116</v>
      </c>
      <c r="F3280" s="46" t="s">
        <v>116</v>
      </c>
    </row>
    <row r="3282" spans="1:6" x14ac:dyDescent="0.25">
      <c r="A3282" s="54" t="s">
        <v>187</v>
      </c>
      <c r="B3282" s="55"/>
      <c r="C3282" s="63">
        <v>2</v>
      </c>
      <c r="D3282" s="55" t="s">
        <v>110</v>
      </c>
      <c r="E3282" s="64">
        <v>8800</v>
      </c>
      <c r="F3282" s="56">
        <v>17600</v>
      </c>
    </row>
    <row r="3283" spans="1:6" x14ac:dyDescent="0.25">
      <c r="A3283" s="54" t="s">
        <v>154</v>
      </c>
      <c r="B3283" s="55"/>
      <c r="C3283" s="63">
        <v>1</v>
      </c>
      <c r="D3283" s="55" t="s">
        <v>151</v>
      </c>
      <c r="E3283" s="64">
        <v>37951</v>
      </c>
      <c r="F3283" s="56">
        <v>37951</v>
      </c>
    </row>
    <row r="3284" spans="1:6" x14ac:dyDescent="0.25">
      <c r="A3284" s="54" t="s">
        <v>188</v>
      </c>
      <c r="B3284" s="55"/>
      <c r="C3284" s="63">
        <v>1</v>
      </c>
      <c r="D3284" s="55" t="s">
        <v>167</v>
      </c>
      <c r="E3284" s="64">
        <v>80000</v>
      </c>
      <c r="F3284" s="56">
        <v>80000</v>
      </c>
    </row>
    <row r="3285" spans="1:6" x14ac:dyDescent="0.25">
      <c r="A3285" s="57"/>
      <c r="B3285" s="55"/>
      <c r="C3285" s="55"/>
      <c r="D3285" s="55"/>
      <c r="E3285" s="55" t="s">
        <v>155</v>
      </c>
      <c r="F3285" s="56">
        <v>135551</v>
      </c>
    </row>
    <row r="3286" spans="1:6" x14ac:dyDescent="0.25">
      <c r="A3286" s="30" t="s">
        <v>108</v>
      </c>
      <c r="B3286" s="84">
        <v>15</v>
      </c>
      <c r="C3286" s="45" t="s">
        <v>189</v>
      </c>
      <c r="D3286" s="45"/>
      <c r="E3286" s="45"/>
      <c r="F3286" s="46">
        <v>9037</v>
      </c>
    </row>
    <row r="3288" spans="1:6" x14ac:dyDescent="0.25">
      <c r="A3288" s="31" t="s">
        <v>133</v>
      </c>
      <c r="B3288" s="45"/>
      <c r="C3288" s="45"/>
      <c r="D3288" s="45"/>
      <c r="E3288" s="45"/>
      <c r="F3288" s="47">
        <v>9037</v>
      </c>
    </row>
    <row r="3290" spans="1:6" x14ac:dyDescent="0.25">
      <c r="A3290" s="48"/>
      <c r="B3290" s="45" t="s">
        <v>134</v>
      </c>
      <c r="C3290" s="45"/>
      <c r="D3290" s="78"/>
      <c r="E3290" s="79" t="s">
        <v>116</v>
      </c>
      <c r="F3290" s="49">
        <v>26278</v>
      </c>
    </row>
    <row r="3292" spans="1:6" x14ac:dyDescent="0.25">
      <c r="A3292" s="30"/>
      <c r="B3292" s="45"/>
      <c r="C3292" s="45"/>
      <c r="D3292" s="80" t="s">
        <v>135</v>
      </c>
      <c r="E3292" s="81"/>
      <c r="F3292" s="50">
        <v>26278</v>
      </c>
    </row>
    <row r="3293" spans="1:6" x14ac:dyDescent="0.25">
      <c r="A3293" s="51" t="s">
        <v>190</v>
      </c>
      <c r="B3293" s="45"/>
      <c r="C3293" s="45"/>
      <c r="D3293" s="82"/>
      <c r="E3293" s="45"/>
      <c r="F3293" s="51"/>
    </row>
    <row r="3294" spans="1:6" x14ac:dyDescent="0.25">
      <c r="A3294" s="30"/>
      <c r="B3294" s="45"/>
      <c r="C3294" s="45"/>
      <c r="D3294" s="45"/>
      <c r="E3294" s="45"/>
      <c r="F3294" s="52"/>
    </row>
    <row r="3296" spans="1:6" x14ac:dyDescent="0.25">
      <c r="A3296" s="40" t="s">
        <v>200</v>
      </c>
      <c r="B3296" s="74" t="s">
        <v>201</v>
      </c>
      <c r="C3296" s="75"/>
      <c r="D3296" s="75"/>
      <c r="E3296" s="75"/>
      <c r="F3296" s="41"/>
    </row>
    <row r="3297" spans="1:6" x14ac:dyDescent="0.25">
      <c r="A3297" s="53" t="s">
        <v>139</v>
      </c>
      <c r="B3297" s="76"/>
      <c r="C3297" s="83" t="s">
        <v>0</v>
      </c>
      <c r="D3297" s="77" t="s">
        <v>2</v>
      </c>
      <c r="E3297" s="76" t="s">
        <v>140</v>
      </c>
      <c r="F3297" s="43" t="s">
        <v>131</v>
      </c>
    </row>
    <row r="3299" spans="1:6" x14ac:dyDescent="0.25">
      <c r="A3299" s="44" t="s">
        <v>202</v>
      </c>
      <c r="B3299" s="45"/>
      <c r="C3299" s="61" t="s">
        <v>116</v>
      </c>
      <c r="D3299" s="45" t="s">
        <v>33</v>
      </c>
      <c r="E3299" s="62" t="s">
        <v>116</v>
      </c>
      <c r="F3299" s="46" t="s">
        <v>116</v>
      </c>
    </row>
    <row r="3300" spans="1:6" x14ac:dyDescent="0.25">
      <c r="A3300" s="44" t="s">
        <v>203</v>
      </c>
    </row>
    <row r="3302" spans="1:6" x14ac:dyDescent="0.25">
      <c r="A3302" s="54" t="s">
        <v>174</v>
      </c>
      <c r="B3302" s="55"/>
      <c r="C3302" s="63">
        <v>3.3329999999999999E-2</v>
      </c>
      <c r="D3302" s="55" t="s">
        <v>151</v>
      </c>
      <c r="E3302" s="64">
        <v>202295</v>
      </c>
      <c r="F3302" s="56">
        <v>6742</v>
      </c>
    </row>
    <row r="3303" spans="1:6" x14ac:dyDescent="0.25">
      <c r="A3303" s="54" t="s">
        <v>159</v>
      </c>
      <c r="B3303" s="55"/>
      <c r="C3303" s="63">
        <v>0.05</v>
      </c>
      <c r="D3303" s="55" t="s">
        <v>160</v>
      </c>
      <c r="E3303" s="64">
        <v>6742</v>
      </c>
      <c r="F3303" s="56">
        <v>337</v>
      </c>
    </row>
    <row r="3304" spans="1:6" x14ac:dyDescent="0.25">
      <c r="A3304" s="57"/>
      <c r="B3304" s="55"/>
      <c r="C3304" s="55"/>
      <c r="D3304" s="55"/>
      <c r="E3304" s="55" t="s">
        <v>155</v>
      </c>
      <c r="F3304" s="56">
        <v>7079</v>
      </c>
    </row>
    <row r="3305" spans="1:6" x14ac:dyDescent="0.25">
      <c r="A3305" s="30" t="s">
        <v>0</v>
      </c>
      <c r="B3305" s="84">
        <v>1</v>
      </c>
      <c r="C3305" s="45" t="s">
        <v>169</v>
      </c>
      <c r="D3305" s="45"/>
      <c r="E3305" s="45"/>
      <c r="F3305" s="46">
        <v>7079</v>
      </c>
    </row>
    <row r="3307" spans="1:6" x14ac:dyDescent="0.25">
      <c r="A3307" s="44" t="s">
        <v>204</v>
      </c>
      <c r="B3307" s="45"/>
      <c r="C3307" s="61">
        <v>0.7</v>
      </c>
      <c r="D3307" s="45" t="s">
        <v>33</v>
      </c>
      <c r="E3307" s="62">
        <v>65000</v>
      </c>
      <c r="F3307" s="46">
        <v>45500</v>
      </c>
    </row>
    <row r="3308" spans="1:6" x14ac:dyDescent="0.25">
      <c r="A3308" s="31" t="s">
        <v>144</v>
      </c>
      <c r="B3308" s="45"/>
      <c r="C3308" s="45"/>
      <c r="D3308" s="45"/>
      <c r="E3308" s="45"/>
      <c r="F3308" s="47">
        <v>52579</v>
      </c>
    </row>
    <row r="3310" spans="1:6" x14ac:dyDescent="0.25">
      <c r="A3310" s="53" t="s">
        <v>148</v>
      </c>
      <c r="B3310" s="76"/>
      <c r="C3310" s="77" t="s">
        <v>0</v>
      </c>
      <c r="D3310" s="76" t="s">
        <v>2</v>
      </c>
      <c r="E3310" s="76" t="s">
        <v>149</v>
      </c>
      <c r="F3310" s="43" t="s">
        <v>131</v>
      </c>
    </row>
    <row r="3312" spans="1:6" x14ac:dyDescent="0.25">
      <c r="A3312" s="44" t="s">
        <v>174</v>
      </c>
      <c r="B3312" s="45"/>
      <c r="C3312" s="61" t="s">
        <v>116</v>
      </c>
      <c r="D3312" s="45" t="s">
        <v>151</v>
      </c>
      <c r="E3312" s="62" t="s">
        <v>116</v>
      </c>
      <c r="F3312" s="46" t="s">
        <v>116</v>
      </c>
    </row>
    <row r="3314" spans="1:6" x14ac:dyDescent="0.25">
      <c r="A3314" s="54" t="s">
        <v>175</v>
      </c>
      <c r="B3314" s="55"/>
      <c r="C3314" s="63">
        <v>1</v>
      </c>
      <c r="D3314" s="55" t="s">
        <v>151</v>
      </c>
      <c r="E3314" s="64">
        <v>126393</v>
      </c>
      <c r="F3314" s="56">
        <v>126393</v>
      </c>
    </row>
    <row r="3316" spans="1:6" x14ac:dyDescent="0.25">
      <c r="A3316" s="54" t="s">
        <v>154</v>
      </c>
      <c r="B3316" s="55"/>
      <c r="C3316" s="63">
        <v>2</v>
      </c>
      <c r="D3316" s="55" t="s">
        <v>151</v>
      </c>
      <c r="E3316" s="64">
        <v>37951</v>
      </c>
      <c r="F3316" s="56">
        <v>75902</v>
      </c>
    </row>
    <row r="3318" spans="1:6" x14ac:dyDescent="0.25">
      <c r="A3318" s="57"/>
      <c r="B3318" s="55"/>
      <c r="C3318" s="55"/>
      <c r="D3318" s="55"/>
      <c r="E3318" s="55" t="s">
        <v>155</v>
      </c>
      <c r="F3318" s="56">
        <v>202295</v>
      </c>
    </row>
    <row r="3319" spans="1:6" x14ac:dyDescent="0.25">
      <c r="A3319" s="30" t="s">
        <v>108</v>
      </c>
      <c r="B3319" s="84">
        <v>12.260910000000001</v>
      </c>
      <c r="C3319" s="45" t="s">
        <v>156</v>
      </c>
      <c r="D3319" s="45"/>
      <c r="E3319" s="45"/>
      <c r="F3319" s="46">
        <v>16499</v>
      </c>
    </row>
    <row r="3321" spans="1:6" x14ac:dyDescent="0.25">
      <c r="A3321" s="31" t="s">
        <v>157</v>
      </c>
      <c r="B3321" s="45"/>
      <c r="C3321" s="45"/>
      <c r="D3321" s="45"/>
      <c r="E3321" s="45"/>
      <c r="F3321" s="47">
        <v>16499</v>
      </c>
    </row>
    <row r="3323" spans="1:6" x14ac:dyDescent="0.25">
      <c r="A3323" s="42" t="s">
        <v>129</v>
      </c>
      <c r="B3323" s="76"/>
      <c r="C3323" s="77" t="s">
        <v>0</v>
      </c>
      <c r="D3323" s="76" t="s">
        <v>2</v>
      </c>
      <c r="E3323" s="76" t="s">
        <v>130</v>
      </c>
      <c r="F3323" s="43" t="s">
        <v>131</v>
      </c>
    </row>
    <row r="3325" spans="1:6" x14ac:dyDescent="0.25">
      <c r="A3325" s="44" t="s">
        <v>186</v>
      </c>
      <c r="B3325" s="45"/>
      <c r="C3325" s="61" t="s">
        <v>116</v>
      </c>
      <c r="D3325" s="45" t="s">
        <v>113</v>
      </c>
      <c r="E3325" s="62" t="s">
        <v>116</v>
      </c>
      <c r="F3325" s="46" t="s">
        <v>116</v>
      </c>
    </row>
    <row r="3327" spans="1:6" x14ac:dyDescent="0.25">
      <c r="A3327" s="54" t="s">
        <v>187</v>
      </c>
      <c r="B3327" s="55"/>
      <c r="C3327" s="63">
        <v>2</v>
      </c>
      <c r="D3327" s="55" t="s">
        <v>110</v>
      </c>
      <c r="E3327" s="64">
        <v>8800</v>
      </c>
      <c r="F3327" s="56">
        <v>17600</v>
      </c>
    </row>
    <row r="3329" spans="1:6" x14ac:dyDescent="0.25">
      <c r="A3329" s="54" t="s">
        <v>154</v>
      </c>
      <c r="B3329" s="55"/>
      <c r="C3329" s="63">
        <v>1</v>
      </c>
      <c r="D3329" s="55" t="s">
        <v>151</v>
      </c>
      <c r="E3329" s="64">
        <v>37951</v>
      </c>
      <c r="F3329" s="56">
        <v>37951</v>
      </c>
    </row>
    <row r="3330" spans="1:6" x14ac:dyDescent="0.25">
      <c r="A3330" s="54" t="s">
        <v>188</v>
      </c>
      <c r="B3330" s="55"/>
      <c r="C3330" s="63">
        <v>1</v>
      </c>
      <c r="D3330" s="55" t="s">
        <v>167</v>
      </c>
      <c r="E3330" s="64">
        <v>80000</v>
      </c>
      <c r="F3330" s="56">
        <v>80000</v>
      </c>
    </row>
    <row r="3331" spans="1:6" x14ac:dyDescent="0.25">
      <c r="A3331" s="57"/>
      <c r="B3331" s="55"/>
      <c r="C3331" s="55"/>
      <c r="D3331" s="55"/>
      <c r="E3331" s="55" t="s">
        <v>155</v>
      </c>
      <c r="F3331" s="56">
        <v>135551</v>
      </c>
    </row>
    <row r="3332" spans="1:6" x14ac:dyDescent="0.25">
      <c r="A3332" s="30" t="s">
        <v>108</v>
      </c>
      <c r="B3332" s="84">
        <v>14.99925</v>
      </c>
      <c r="C3332" s="45" t="s">
        <v>189</v>
      </c>
      <c r="D3332" s="45"/>
      <c r="E3332" s="45"/>
      <c r="F3332" s="46">
        <v>9037</v>
      </c>
    </row>
    <row r="3334" spans="1:6" x14ac:dyDescent="0.25">
      <c r="A3334" s="31" t="s">
        <v>133</v>
      </c>
      <c r="B3334" s="45"/>
      <c r="C3334" s="45"/>
      <c r="D3334" s="45"/>
      <c r="E3334" s="45"/>
      <c r="F3334" s="47">
        <v>9037</v>
      </c>
    </row>
    <row r="3336" spans="1:6" x14ac:dyDescent="0.25">
      <c r="A3336" s="53" t="s">
        <v>194</v>
      </c>
      <c r="B3336" s="76"/>
      <c r="C3336" s="83" t="s">
        <v>0</v>
      </c>
      <c r="D3336" s="77" t="s">
        <v>2</v>
      </c>
      <c r="E3336" s="76" t="s">
        <v>140</v>
      </c>
      <c r="F3336" s="43" t="s">
        <v>131</v>
      </c>
    </row>
    <row r="3338" spans="1:6" x14ac:dyDescent="0.25">
      <c r="A3338" s="44" t="s">
        <v>195</v>
      </c>
      <c r="B3338" s="45"/>
      <c r="C3338" s="61">
        <v>0.7</v>
      </c>
      <c r="D3338" s="45" t="s">
        <v>33</v>
      </c>
      <c r="E3338" s="62">
        <v>292750</v>
      </c>
      <c r="F3338" s="46">
        <v>204925</v>
      </c>
    </row>
    <row r="3340" spans="1:6" x14ac:dyDescent="0.25">
      <c r="A3340" s="44" t="s">
        <v>196</v>
      </c>
      <c r="B3340" s="45"/>
      <c r="C3340" s="61">
        <v>0.7</v>
      </c>
      <c r="D3340" s="45" t="s">
        <v>33</v>
      </c>
      <c r="E3340" s="62">
        <v>15000</v>
      </c>
      <c r="F3340" s="46">
        <v>10500</v>
      </c>
    </row>
    <row r="3341" spans="1:6" x14ac:dyDescent="0.25">
      <c r="A3341" s="44" t="s">
        <v>197</v>
      </c>
    </row>
    <row r="3342" spans="1:6" x14ac:dyDescent="0.25">
      <c r="A3342" s="31" t="s">
        <v>198</v>
      </c>
      <c r="B3342" s="45"/>
      <c r="C3342" s="45"/>
      <c r="D3342" s="45"/>
      <c r="E3342" s="45"/>
      <c r="F3342" s="47">
        <v>215425</v>
      </c>
    </row>
    <row r="3345" spans="1:6" x14ac:dyDescent="0.25">
      <c r="A3345" s="59" t="s">
        <v>176</v>
      </c>
      <c r="B3345" s="85"/>
      <c r="C3345" s="76"/>
      <c r="D3345" s="83" t="s">
        <v>177</v>
      </c>
      <c r="E3345" s="85"/>
      <c r="F3345" s="60"/>
    </row>
    <row r="3346" spans="1:6" x14ac:dyDescent="0.25">
      <c r="A3346" s="19"/>
      <c r="B3346" s="65"/>
      <c r="C3346" s="65"/>
      <c r="D3346" s="66"/>
      <c r="E3346" s="65"/>
      <c r="F3346" s="20"/>
    </row>
    <row r="3347" spans="1:6" x14ac:dyDescent="0.25">
      <c r="A3347" s="22" t="s">
        <v>116</v>
      </c>
      <c r="B3347" s="67"/>
      <c r="C3347" s="65"/>
      <c r="D3347" s="67" t="s">
        <v>117</v>
      </c>
      <c r="E3347" s="68" t="s">
        <v>116</v>
      </c>
      <c r="F3347" s="24"/>
    </row>
    <row r="3348" spans="1:6" x14ac:dyDescent="0.25">
      <c r="A3348" s="25" t="s">
        <v>116</v>
      </c>
      <c r="B3348" s="65"/>
      <c r="C3348" s="65"/>
      <c r="D3348" s="67" t="s">
        <v>118</v>
      </c>
      <c r="E3348" s="69" t="s">
        <v>116</v>
      </c>
      <c r="F3348" s="24"/>
    </row>
    <row r="3349" spans="1:6" x14ac:dyDescent="0.25">
      <c r="A3349" s="23" t="s">
        <v>116</v>
      </c>
      <c r="B3349" s="65"/>
      <c r="C3349" s="65"/>
      <c r="D3349" s="67" t="s">
        <v>119</v>
      </c>
      <c r="E3349" s="67" t="s">
        <v>116</v>
      </c>
      <c r="F3349" s="24"/>
    </row>
    <row r="3350" spans="1:6" x14ac:dyDescent="0.25">
      <c r="A3350" s="23" t="s">
        <v>116</v>
      </c>
      <c r="B3350" s="67"/>
      <c r="C3350" s="65"/>
      <c r="D3350" s="67" t="s">
        <v>120</v>
      </c>
      <c r="E3350" s="69">
        <v>34</v>
      </c>
      <c r="F3350" s="24"/>
    </row>
    <row r="3351" spans="1:6" x14ac:dyDescent="0.25">
      <c r="A3351" s="23" t="s">
        <v>116</v>
      </c>
      <c r="B3351" s="67"/>
      <c r="C3351" s="65"/>
      <c r="D3351" s="70"/>
      <c r="E3351" s="66"/>
      <c r="F3351" s="24"/>
    </row>
    <row r="3352" spans="1:6" x14ac:dyDescent="0.25">
      <c r="A3352" s="25"/>
      <c r="B3352" s="65"/>
      <c r="C3352" s="65"/>
      <c r="D3352" s="71"/>
      <c r="E3352" s="65"/>
      <c r="F3352" s="26"/>
    </row>
    <row r="3353" spans="1:6" x14ac:dyDescent="0.25">
      <c r="A3353" s="27"/>
      <c r="B3353" s="70"/>
      <c r="C3353" s="70"/>
      <c r="D3353" s="65"/>
      <c r="E3353" s="65"/>
      <c r="F3353" s="26"/>
    </row>
    <row r="3354" spans="1:6" x14ac:dyDescent="0.25">
      <c r="A3354" s="28" t="s">
        <v>121</v>
      </c>
      <c r="B3354" s="65"/>
      <c r="C3354" s="65"/>
      <c r="D3354" s="65"/>
      <c r="E3354" s="65"/>
      <c r="F3354" s="24"/>
    </row>
    <row r="3355" spans="1:6" x14ac:dyDescent="0.25">
      <c r="A3355" s="29" t="s">
        <v>116</v>
      </c>
      <c r="B3355" s="67"/>
      <c r="C3355" s="67"/>
      <c r="D3355" s="65"/>
      <c r="E3355" s="65"/>
      <c r="F3355" s="24"/>
    </row>
    <row r="3356" spans="1:6" x14ac:dyDescent="0.25">
      <c r="A3356" s="29" t="s">
        <v>116</v>
      </c>
      <c r="B3356" s="67"/>
      <c r="C3356" s="67"/>
      <c r="D3356" s="65"/>
      <c r="E3356" s="65"/>
      <c r="F3356" s="24"/>
    </row>
    <row r="3357" spans="1:6" x14ac:dyDescent="0.25">
      <c r="A3357" s="30" t="s">
        <v>116</v>
      </c>
      <c r="B3357" s="45"/>
      <c r="C3357" s="45"/>
      <c r="F3357" s="32"/>
    </row>
    <row r="3358" spans="1:6" x14ac:dyDescent="0.25">
      <c r="A3358" s="38" t="s">
        <v>126</v>
      </c>
      <c r="B3358" s="73"/>
      <c r="C3358" s="73"/>
      <c r="D3358" s="73"/>
      <c r="E3358" s="73"/>
      <c r="F3358" s="39"/>
    </row>
    <row r="3360" spans="1:6" x14ac:dyDescent="0.25">
      <c r="A3360" s="48"/>
      <c r="B3360" s="45" t="s">
        <v>134</v>
      </c>
      <c r="C3360" s="45"/>
      <c r="D3360" s="78"/>
      <c r="E3360" s="79" t="s">
        <v>116</v>
      </c>
      <c r="F3360" s="49">
        <v>293540</v>
      </c>
    </row>
    <row r="3362" spans="1:6" x14ac:dyDescent="0.25">
      <c r="A3362" s="30"/>
      <c r="B3362" s="45"/>
      <c r="C3362" s="45"/>
      <c r="D3362" s="80" t="s">
        <v>135</v>
      </c>
      <c r="E3362" s="81"/>
      <c r="F3362" s="50">
        <v>293540</v>
      </c>
    </row>
    <row r="3363" spans="1:6" x14ac:dyDescent="0.25">
      <c r="A3363" s="51" t="s">
        <v>205</v>
      </c>
      <c r="B3363" s="45"/>
      <c r="C3363" s="45"/>
      <c r="D3363" s="82"/>
      <c r="E3363" s="45"/>
      <c r="F3363" s="51"/>
    </row>
    <row r="3364" spans="1:6" x14ac:dyDescent="0.25">
      <c r="A3364" s="30"/>
      <c r="B3364" s="45"/>
      <c r="C3364" s="45"/>
      <c r="D3364" s="45"/>
      <c r="E3364" s="45"/>
      <c r="F3364" s="52"/>
    </row>
    <row r="3366" spans="1:6" x14ac:dyDescent="0.25">
      <c r="A3366" s="40" t="s">
        <v>191</v>
      </c>
      <c r="B3366" s="74" t="s">
        <v>192</v>
      </c>
      <c r="C3366" s="75"/>
      <c r="D3366" s="75"/>
      <c r="E3366" s="75"/>
      <c r="F3366" s="41"/>
    </row>
    <row r="3367" spans="1:6" x14ac:dyDescent="0.25">
      <c r="A3367" s="53" t="s">
        <v>139</v>
      </c>
      <c r="B3367" s="76"/>
      <c r="C3367" s="83" t="s">
        <v>0</v>
      </c>
      <c r="D3367" s="77" t="s">
        <v>2</v>
      </c>
      <c r="E3367" s="76" t="s">
        <v>140</v>
      </c>
      <c r="F3367" s="43" t="s">
        <v>131</v>
      </c>
    </row>
    <row r="3369" spans="1:6" x14ac:dyDescent="0.25">
      <c r="A3369" s="44" t="s">
        <v>193</v>
      </c>
      <c r="B3369" s="45"/>
      <c r="C3369" s="61">
        <v>1.35</v>
      </c>
      <c r="D3369" s="45" t="s">
        <v>33</v>
      </c>
      <c r="E3369" s="62">
        <v>80000</v>
      </c>
      <c r="F3369" s="46">
        <v>108000</v>
      </c>
    </row>
    <row r="3370" spans="1:6" x14ac:dyDescent="0.25">
      <c r="A3370" s="31" t="s">
        <v>144</v>
      </c>
      <c r="B3370" s="45"/>
      <c r="C3370" s="45"/>
      <c r="D3370" s="45"/>
      <c r="E3370" s="45"/>
      <c r="F3370" s="47">
        <v>108000</v>
      </c>
    </row>
    <row r="3372" spans="1:6" x14ac:dyDescent="0.25">
      <c r="A3372" s="53" t="s">
        <v>148</v>
      </c>
      <c r="B3372" s="76"/>
      <c r="C3372" s="77" t="s">
        <v>0</v>
      </c>
      <c r="D3372" s="76" t="s">
        <v>2</v>
      </c>
      <c r="E3372" s="76" t="s">
        <v>149</v>
      </c>
      <c r="F3372" s="43" t="s">
        <v>131</v>
      </c>
    </row>
    <row r="3374" spans="1:6" x14ac:dyDescent="0.25">
      <c r="A3374" s="44" t="s">
        <v>174</v>
      </c>
      <c r="B3374" s="45"/>
      <c r="C3374" s="61" t="s">
        <v>116</v>
      </c>
      <c r="D3374" s="45" t="s">
        <v>151</v>
      </c>
      <c r="E3374" s="62" t="s">
        <v>116</v>
      </c>
      <c r="F3374" s="46" t="s">
        <v>116</v>
      </c>
    </row>
    <row r="3376" spans="1:6" x14ac:dyDescent="0.25">
      <c r="A3376" s="54" t="s">
        <v>175</v>
      </c>
      <c r="B3376" s="55"/>
      <c r="C3376" s="63">
        <v>1</v>
      </c>
      <c r="D3376" s="55" t="s">
        <v>151</v>
      </c>
      <c r="E3376" s="64">
        <v>126393</v>
      </c>
      <c r="F3376" s="56">
        <v>126393</v>
      </c>
    </row>
    <row r="3378" spans="1:6" x14ac:dyDescent="0.25">
      <c r="A3378" s="54" t="s">
        <v>154</v>
      </c>
      <c r="B3378" s="55"/>
      <c r="C3378" s="63">
        <v>2</v>
      </c>
      <c r="D3378" s="55" t="s">
        <v>151</v>
      </c>
      <c r="E3378" s="64">
        <v>37951</v>
      </c>
      <c r="F3378" s="56">
        <v>75902</v>
      </c>
    </row>
    <row r="3380" spans="1:6" x14ac:dyDescent="0.25">
      <c r="A3380" s="57"/>
      <c r="B3380" s="55"/>
      <c r="C3380" s="55"/>
      <c r="D3380" s="55"/>
      <c r="E3380" s="55" t="s">
        <v>155</v>
      </c>
      <c r="F3380" s="56">
        <v>202295</v>
      </c>
    </row>
    <row r="3381" spans="1:6" x14ac:dyDescent="0.25">
      <c r="A3381" s="30" t="s">
        <v>108</v>
      </c>
      <c r="B3381" s="84">
        <v>12.260910000000001</v>
      </c>
      <c r="C3381" s="45" t="s">
        <v>156</v>
      </c>
      <c r="D3381" s="45"/>
      <c r="E3381" s="45"/>
      <c r="F3381" s="46">
        <v>16499</v>
      </c>
    </row>
    <row r="3383" spans="1:6" x14ac:dyDescent="0.25">
      <c r="A3383" s="31" t="s">
        <v>157</v>
      </c>
      <c r="B3383" s="45"/>
      <c r="C3383" s="45"/>
      <c r="D3383" s="45"/>
      <c r="E3383" s="45"/>
      <c r="F3383" s="47">
        <v>16499</v>
      </c>
    </row>
    <row r="3385" spans="1:6" x14ac:dyDescent="0.25">
      <c r="A3385" s="58" t="s">
        <v>158</v>
      </c>
      <c r="B3385" s="76"/>
      <c r="C3385" s="83" t="s">
        <v>0</v>
      </c>
      <c r="D3385" s="77" t="s">
        <v>2</v>
      </c>
      <c r="E3385" s="76" t="s">
        <v>140</v>
      </c>
      <c r="F3385" s="43" t="s">
        <v>131</v>
      </c>
    </row>
    <row r="3387" spans="1:6" x14ac:dyDescent="0.25">
      <c r="A3387" s="44" t="s">
        <v>159</v>
      </c>
      <c r="B3387" s="45"/>
      <c r="C3387" s="61">
        <v>0.05</v>
      </c>
      <c r="D3387" s="45" t="s">
        <v>160</v>
      </c>
      <c r="E3387" s="62">
        <v>16499</v>
      </c>
      <c r="F3387" s="46">
        <v>825</v>
      </c>
    </row>
    <row r="3389" spans="1:6" x14ac:dyDescent="0.25">
      <c r="A3389" s="31" t="s">
        <v>161</v>
      </c>
      <c r="B3389" s="45"/>
      <c r="C3389" s="45"/>
      <c r="D3389" s="45"/>
      <c r="E3389" s="45"/>
      <c r="F3389" s="47">
        <v>825</v>
      </c>
    </row>
    <row r="3391" spans="1:6" x14ac:dyDescent="0.25">
      <c r="A3391" s="42" t="s">
        <v>129</v>
      </c>
      <c r="B3391" s="76"/>
      <c r="C3391" s="77" t="s">
        <v>0</v>
      </c>
      <c r="D3391" s="76" t="s">
        <v>2</v>
      </c>
      <c r="E3391" s="76" t="s">
        <v>130</v>
      </c>
      <c r="F3391" s="43" t="s">
        <v>131</v>
      </c>
    </row>
    <row r="3393" spans="1:6" x14ac:dyDescent="0.25">
      <c r="A3393" s="44" t="s">
        <v>186</v>
      </c>
      <c r="B3393" s="45"/>
      <c r="C3393" s="61" t="s">
        <v>116</v>
      </c>
      <c r="D3393" s="45" t="s">
        <v>113</v>
      </c>
      <c r="E3393" s="62" t="s">
        <v>116</v>
      </c>
      <c r="F3393" s="46" t="s">
        <v>116</v>
      </c>
    </row>
    <row r="3395" spans="1:6" x14ac:dyDescent="0.25">
      <c r="A3395" s="54" t="s">
        <v>187</v>
      </c>
      <c r="B3395" s="55"/>
      <c r="C3395" s="63">
        <v>2</v>
      </c>
      <c r="D3395" s="55" t="s">
        <v>110</v>
      </c>
      <c r="E3395" s="64">
        <v>8800</v>
      </c>
      <c r="F3395" s="56">
        <v>17600</v>
      </c>
    </row>
    <row r="3396" spans="1:6" x14ac:dyDescent="0.25">
      <c r="A3396" s="54" t="s">
        <v>154</v>
      </c>
      <c r="B3396" s="55"/>
      <c r="C3396" s="63">
        <v>1</v>
      </c>
      <c r="D3396" s="55" t="s">
        <v>151</v>
      </c>
      <c r="E3396" s="64">
        <v>37951</v>
      </c>
      <c r="F3396" s="56">
        <v>37951</v>
      </c>
    </row>
    <row r="3397" spans="1:6" x14ac:dyDescent="0.25">
      <c r="A3397" s="54" t="s">
        <v>188</v>
      </c>
      <c r="B3397" s="55"/>
      <c r="C3397" s="63">
        <v>1</v>
      </c>
      <c r="D3397" s="55" t="s">
        <v>167</v>
      </c>
      <c r="E3397" s="64">
        <v>80000</v>
      </c>
      <c r="F3397" s="56">
        <v>80000</v>
      </c>
    </row>
    <row r="3398" spans="1:6" x14ac:dyDescent="0.25">
      <c r="A3398" s="57"/>
      <c r="B3398" s="55"/>
      <c r="C3398" s="55"/>
      <c r="D3398" s="55"/>
      <c r="E3398" s="55" t="s">
        <v>155</v>
      </c>
      <c r="F3398" s="56">
        <v>135551</v>
      </c>
    </row>
    <row r="3399" spans="1:6" x14ac:dyDescent="0.25">
      <c r="A3399" s="30" t="s">
        <v>108</v>
      </c>
      <c r="B3399" s="84">
        <v>15</v>
      </c>
      <c r="C3399" s="45" t="s">
        <v>189</v>
      </c>
      <c r="D3399" s="45"/>
      <c r="E3399" s="45"/>
      <c r="F3399" s="46">
        <v>9037</v>
      </c>
    </row>
    <row r="3401" spans="1:6" x14ac:dyDescent="0.25">
      <c r="A3401" s="31" t="s">
        <v>133</v>
      </c>
      <c r="B3401" s="45"/>
      <c r="C3401" s="45"/>
      <c r="D3401" s="45"/>
      <c r="E3401" s="45"/>
      <c r="F3401" s="47">
        <v>9037</v>
      </c>
    </row>
    <row r="3403" spans="1:6" x14ac:dyDescent="0.25">
      <c r="A3403" s="53" t="s">
        <v>194</v>
      </c>
      <c r="B3403" s="76"/>
      <c r="C3403" s="83" t="s">
        <v>0</v>
      </c>
      <c r="D3403" s="77" t="s">
        <v>2</v>
      </c>
      <c r="E3403" s="76" t="s">
        <v>140</v>
      </c>
      <c r="F3403" s="43" t="s">
        <v>131</v>
      </c>
    </row>
    <row r="3405" spans="1:6" x14ac:dyDescent="0.25">
      <c r="A3405" s="44" t="s">
        <v>195</v>
      </c>
      <c r="B3405" s="45"/>
      <c r="C3405" s="61">
        <v>1.35</v>
      </c>
      <c r="D3405" s="45" t="s">
        <v>33</v>
      </c>
      <c r="E3405" s="62">
        <v>292750</v>
      </c>
      <c r="F3405" s="46">
        <v>395213</v>
      </c>
    </row>
    <row r="3407" spans="1:6" x14ac:dyDescent="0.25">
      <c r="A3407" s="44" t="s">
        <v>196</v>
      </c>
      <c r="B3407" s="45"/>
      <c r="C3407" s="61">
        <v>1.35</v>
      </c>
      <c r="D3407" s="45" t="s">
        <v>33</v>
      </c>
      <c r="E3407" s="62">
        <v>15000</v>
      </c>
      <c r="F3407" s="46">
        <v>20250</v>
      </c>
    </row>
    <row r="3408" spans="1:6" x14ac:dyDescent="0.25">
      <c r="A3408" s="44" t="s">
        <v>197</v>
      </c>
    </row>
    <row r="3409" spans="1:6" x14ac:dyDescent="0.25">
      <c r="A3409" s="31" t="s">
        <v>198</v>
      </c>
      <c r="B3409" s="45"/>
      <c r="C3409" s="45"/>
      <c r="D3409" s="45"/>
      <c r="E3409" s="45"/>
      <c r="F3409" s="47">
        <v>415463</v>
      </c>
    </row>
    <row r="3411" spans="1:6" x14ac:dyDescent="0.25">
      <c r="A3411" s="48"/>
      <c r="B3411" s="45" t="s">
        <v>134</v>
      </c>
      <c r="C3411" s="45"/>
      <c r="D3411" s="78"/>
      <c r="E3411" s="79" t="s">
        <v>116</v>
      </c>
      <c r="F3411" s="49">
        <v>549824</v>
      </c>
    </row>
    <row r="3413" spans="1:6" x14ac:dyDescent="0.25">
      <c r="A3413" s="30"/>
      <c r="B3413" s="45"/>
      <c r="C3413" s="45"/>
      <c r="D3413" s="80" t="s">
        <v>135</v>
      </c>
      <c r="E3413" s="81"/>
      <c r="F3413" s="50">
        <v>549824</v>
      </c>
    </row>
    <row r="3414" spans="1:6" x14ac:dyDescent="0.25">
      <c r="A3414" s="51" t="s">
        <v>199</v>
      </c>
      <c r="B3414" s="45"/>
      <c r="C3414" s="45"/>
      <c r="D3414" s="82"/>
      <c r="E3414" s="45"/>
      <c r="F3414" s="51"/>
    </row>
    <row r="3415" spans="1:6" x14ac:dyDescent="0.25">
      <c r="A3415" s="30"/>
      <c r="B3415" s="45"/>
      <c r="C3415" s="45"/>
      <c r="D3415" s="45"/>
      <c r="E3415" s="45"/>
      <c r="F3415" s="52"/>
    </row>
    <row r="3417" spans="1:6" x14ac:dyDescent="0.25">
      <c r="A3417" s="40" t="s">
        <v>206</v>
      </c>
      <c r="B3417" s="74" t="s">
        <v>207</v>
      </c>
      <c r="C3417" s="75"/>
      <c r="D3417" s="75"/>
      <c r="E3417" s="75"/>
      <c r="F3417" s="41"/>
    </row>
    <row r="3418" spans="1:6" x14ac:dyDescent="0.25">
      <c r="A3418" s="53" t="s">
        <v>139</v>
      </c>
      <c r="B3418" s="76"/>
      <c r="C3418" s="83" t="s">
        <v>0</v>
      </c>
      <c r="D3418" s="77" t="s">
        <v>2</v>
      </c>
      <c r="E3418" s="76" t="s">
        <v>140</v>
      </c>
      <c r="F3418" s="43" t="s">
        <v>131</v>
      </c>
    </row>
    <row r="3420" spans="1:6" x14ac:dyDescent="0.25">
      <c r="A3420" s="44" t="s">
        <v>202</v>
      </c>
      <c r="B3420" s="45"/>
      <c r="C3420" s="61" t="s">
        <v>116</v>
      </c>
      <c r="D3420" s="45" t="s">
        <v>33</v>
      </c>
      <c r="E3420" s="62" t="s">
        <v>116</v>
      </c>
      <c r="F3420" s="46" t="s">
        <v>116</v>
      </c>
    </row>
    <row r="3421" spans="1:6" x14ac:dyDescent="0.25">
      <c r="A3421" s="44" t="s">
        <v>203</v>
      </c>
    </row>
    <row r="3422" spans="1:6" x14ac:dyDescent="0.25">
      <c r="A3422" s="54" t="s">
        <v>174</v>
      </c>
      <c r="B3422" s="55"/>
      <c r="C3422" s="63">
        <v>3.3329999999999999E-2</v>
      </c>
      <c r="D3422" s="55" t="s">
        <v>151</v>
      </c>
      <c r="E3422" s="64">
        <v>202295</v>
      </c>
      <c r="F3422" s="56">
        <v>6742</v>
      </c>
    </row>
    <row r="3423" spans="1:6" x14ac:dyDescent="0.25">
      <c r="A3423" s="54" t="s">
        <v>159</v>
      </c>
      <c r="B3423" s="55"/>
      <c r="C3423" s="63">
        <v>0.05</v>
      </c>
      <c r="D3423" s="55" t="s">
        <v>160</v>
      </c>
      <c r="E3423" s="64">
        <v>6742</v>
      </c>
      <c r="F3423" s="56">
        <v>337</v>
      </c>
    </row>
    <row r="3424" spans="1:6" x14ac:dyDescent="0.25">
      <c r="A3424" s="57"/>
      <c r="B3424" s="55"/>
      <c r="C3424" s="55"/>
      <c r="D3424" s="55"/>
      <c r="E3424" s="55" t="s">
        <v>155</v>
      </c>
      <c r="F3424" s="56">
        <v>7079</v>
      </c>
    </row>
    <row r="3425" spans="1:6" x14ac:dyDescent="0.25">
      <c r="A3425" s="30" t="s">
        <v>0</v>
      </c>
      <c r="B3425" s="84">
        <v>1</v>
      </c>
      <c r="C3425" s="45" t="s">
        <v>169</v>
      </c>
      <c r="D3425" s="45"/>
      <c r="E3425" s="45"/>
      <c r="F3425" s="46">
        <v>7079</v>
      </c>
    </row>
    <row r="3426" spans="1:6" x14ac:dyDescent="0.25">
      <c r="A3426" s="44" t="s">
        <v>208</v>
      </c>
      <c r="B3426" s="45"/>
      <c r="C3426" s="61">
        <v>0.7</v>
      </c>
      <c r="D3426" s="45" t="s">
        <v>33</v>
      </c>
      <c r="E3426" s="62">
        <v>65000</v>
      </c>
      <c r="F3426" s="46">
        <v>45500</v>
      </c>
    </row>
    <row r="3427" spans="1:6" x14ac:dyDescent="0.25">
      <c r="A3427" s="31" t="s">
        <v>144</v>
      </c>
      <c r="B3427" s="45"/>
      <c r="C3427" s="45"/>
      <c r="D3427" s="45"/>
      <c r="E3427" s="45"/>
      <c r="F3427" s="47">
        <v>52579</v>
      </c>
    </row>
    <row r="3429" spans="1:6" x14ac:dyDescent="0.25">
      <c r="A3429" s="53" t="s">
        <v>148</v>
      </c>
      <c r="B3429" s="76"/>
      <c r="C3429" s="77" t="s">
        <v>0</v>
      </c>
      <c r="D3429" s="76" t="s">
        <v>2</v>
      </c>
      <c r="E3429" s="76" t="s">
        <v>149</v>
      </c>
      <c r="F3429" s="43" t="s">
        <v>131</v>
      </c>
    </row>
    <row r="3431" spans="1:6" x14ac:dyDescent="0.25">
      <c r="A3431" s="44" t="s">
        <v>174</v>
      </c>
      <c r="B3431" s="45"/>
      <c r="C3431" s="61" t="s">
        <v>116</v>
      </c>
      <c r="D3431" s="45" t="s">
        <v>151</v>
      </c>
      <c r="E3431" s="62" t="s">
        <v>116</v>
      </c>
      <c r="F3431" s="46" t="s">
        <v>116</v>
      </c>
    </row>
    <row r="3433" spans="1:6" x14ac:dyDescent="0.25">
      <c r="A3433" s="54" t="s">
        <v>175</v>
      </c>
      <c r="B3433" s="55"/>
      <c r="C3433" s="63">
        <v>1</v>
      </c>
      <c r="D3433" s="55" t="s">
        <v>151</v>
      </c>
      <c r="E3433" s="64">
        <v>126393</v>
      </c>
      <c r="F3433" s="56">
        <v>126393</v>
      </c>
    </row>
    <row r="3435" spans="1:6" x14ac:dyDescent="0.25">
      <c r="A3435" s="54" t="s">
        <v>154</v>
      </c>
      <c r="B3435" s="55"/>
      <c r="C3435" s="63">
        <v>2</v>
      </c>
      <c r="D3435" s="55" t="s">
        <v>151</v>
      </c>
      <c r="E3435" s="64">
        <v>37951</v>
      </c>
      <c r="F3435" s="56">
        <v>75902</v>
      </c>
    </row>
    <row r="3437" spans="1:6" x14ac:dyDescent="0.25">
      <c r="A3437" s="57"/>
      <c r="B3437" s="55"/>
      <c r="C3437" s="55"/>
      <c r="D3437" s="55"/>
      <c r="E3437" s="55" t="s">
        <v>155</v>
      </c>
      <c r="F3437" s="56">
        <v>202295</v>
      </c>
    </row>
    <row r="3438" spans="1:6" x14ac:dyDescent="0.25">
      <c r="A3438" s="30" t="s">
        <v>108</v>
      </c>
      <c r="B3438" s="84">
        <v>12.260910000000001</v>
      </c>
      <c r="C3438" s="45" t="s">
        <v>156</v>
      </c>
      <c r="D3438" s="45"/>
      <c r="E3438" s="45"/>
      <c r="F3438" s="46">
        <v>16499</v>
      </c>
    </row>
    <row r="3440" spans="1:6" x14ac:dyDescent="0.25">
      <c r="A3440" s="31" t="s">
        <v>157</v>
      </c>
      <c r="B3440" s="45"/>
      <c r="C3440" s="45"/>
      <c r="D3440" s="45"/>
      <c r="E3440" s="45"/>
      <c r="F3440" s="47">
        <v>16499</v>
      </c>
    </row>
    <row r="3442" spans="1:6" x14ac:dyDescent="0.25">
      <c r="A3442" s="42" t="s">
        <v>129</v>
      </c>
      <c r="B3442" s="76"/>
      <c r="C3442" s="77" t="s">
        <v>0</v>
      </c>
      <c r="D3442" s="76" t="s">
        <v>2</v>
      </c>
      <c r="E3442" s="76" t="s">
        <v>130</v>
      </c>
      <c r="F3442" s="43" t="s">
        <v>131</v>
      </c>
    </row>
    <row r="3444" spans="1:6" x14ac:dyDescent="0.25">
      <c r="A3444" s="44" t="s">
        <v>186</v>
      </c>
      <c r="B3444" s="45"/>
      <c r="C3444" s="61" t="s">
        <v>116</v>
      </c>
      <c r="D3444" s="45" t="s">
        <v>113</v>
      </c>
      <c r="E3444" s="62" t="s">
        <v>116</v>
      </c>
      <c r="F3444" s="46" t="s">
        <v>116</v>
      </c>
    </row>
    <row r="3446" spans="1:6" x14ac:dyDescent="0.25">
      <c r="A3446" s="54" t="s">
        <v>187</v>
      </c>
      <c r="B3446" s="55"/>
      <c r="C3446" s="63">
        <v>2</v>
      </c>
      <c r="D3446" s="55" t="s">
        <v>110</v>
      </c>
      <c r="E3446" s="64">
        <v>8800</v>
      </c>
      <c r="F3446" s="56">
        <v>17600</v>
      </c>
    </row>
    <row r="3448" spans="1:6" x14ac:dyDescent="0.25">
      <c r="A3448" s="54" t="s">
        <v>154</v>
      </c>
      <c r="B3448" s="55"/>
      <c r="C3448" s="63">
        <v>1</v>
      </c>
      <c r="D3448" s="55" t="s">
        <v>151</v>
      </c>
      <c r="E3448" s="64">
        <v>37951</v>
      </c>
      <c r="F3448" s="56">
        <v>37951</v>
      </c>
    </row>
    <row r="3449" spans="1:6" x14ac:dyDescent="0.25">
      <c r="A3449" s="54" t="s">
        <v>188</v>
      </c>
      <c r="B3449" s="55"/>
      <c r="C3449" s="63">
        <v>1</v>
      </c>
      <c r="D3449" s="55" t="s">
        <v>167</v>
      </c>
      <c r="E3449" s="64">
        <v>80000</v>
      </c>
      <c r="F3449" s="56">
        <v>80000</v>
      </c>
    </row>
    <row r="3451" spans="1:6" x14ac:dyDescent="0.25">
      <c r="A3451" s="59" t="s">
        <v>176</v>
      </c>
      <c r="B3451" s="85"/>
      <c r="C3451" s="76"/>
      <c r="D3451" s="83" t="s">
        <v>177</v>
      </c>
      <c r="E3451" s="85"/>
      <c r="F3451" s="60"/>
    </row>
    <row r="3452" spans="1:6" x14ac:dyDescent="0.25">
      <c r="A3452" s="19"/>
      <c r="B3452" s="65"/>
      <c r="C3452" s="65"/>
      <c r="D3452" s="66"/>
      <c r="E3452" s="65"/>
      <c r="F3452" s="20"/>
    </row>
    <row r="3453" spans="1:6" x14ac:dyDescent="0.25">
      <c r="A3453" s="22" t="s">
        <v>116</v>
      </c>
      <c r="B3453" s="67"/>
      <c r="C3453" s="65"/>
      <c r="D3453" s="67" t="s">
        <v>117</v>
      </c>
      <c r="E3453" s="68" t="s">
        <v>116</v>
      </c>
      <c r="F3453" s="24"/>
    </row>
    <row r="3454" spans="1:6" x14ac:dyDescent="0.25">
      <c r="A3454" s="25" t="s">
        <v>116</v>
      </c>
      <c r="B3454" s="65"/>
      <c r="C3454" s="65"/>
      <c r="D3454" s="67" t="s">
        <v>118</v>
      </c>
      <c r="E3454" s="69" t="s">
        <v>116</v>
      </c>
      <c r="F3454" s="24"/>
    </row>
    <row r="3455" spans="1:6" x14ac:dyDescent="0.25">
      <c r="A3455" s="23" t="s">
        <v>116</v>
      </c>
      <c r="B3455" s="65"/>
      <c r="C3455" s="65"/>
      <c r="D3455" s="67" t="s">
        <v>119</v>
      </c>
      <c r="E3455" s="67" t="s">
        <v>116</v>
      </c>
      <c r="F3455" s="24"/>
    </row>
    <row r="3456" spans="1:6" x14ac:dyDescent="0.25">
      <c r="A3456" s="23" t="s">
        <v>116</v>
      </c>
      <c r="B3456" s="67"/>
      <c r="C3456" s="65"/>
      <c r="D3456" s="67" t="s">
        <v>120</v>
      </c>
      <c r="E3456" s="69">
        <v>35</v>
      </c>
      <c r="F3456" s="24"/>
    </row>
    <row r="3457" spans="1:6" x14ac:dyDescent="0.25">
      <c r="A3457" s="23" t="s">
        <v>116</v>
      </c>
      <c r="B3457" s="67"/>
      <c r="C3457" s="65"/>
      <c r="D3457" s="70"/>
      <c r="E3457" s="66"/>
      <c r="F3457" s="24"/>
    </row>
    <row r="3458" spans="1:6" x14ac:dyDescent="0.25">
      <c r="A3458" s="25"/>
      <c r="B3458" s="65"/>
      <c r="C3458" s="65"/>
      <c r="D3458" s="71"/>
      <c r="E3458" s="65"/>
      <c r="F3458" s="26"/>
    </row>
    <row r="3459" spans="1:6" x14ac:dyDescent="0.25">
      <c r="A3459" s="27"/>
      <c r="B3459" s="70"/>
      <c r="C3459" s="70"/>
      <c r="D3459" s="65"/>
      <c r="E3459" s="65"/>
      <c r="F3459" s="26"/>
    </row>
    <row r="3460" spans="1:6" x14ac:dyDescent="0.25">
      <c r="A3460" s="28" t="s">
        <v>121</v>
      </c>
      <c r="B3460" s="65"/>
      <c r="C3460" s="65"/>
      <c r="D3460" s="65"/>
      <c r="E3460" s="65"/>
      <c r="F3460" s="24"/>
    </row>
    <row r="3461" spans="1:6" x14ac:dyDescent="0.25">
      <c r="A3461" s="29" t="s">
        <v>116</v>
      </c>
      <c r="B3461" s="67"/>
      <c r="C3461" s="67"/>
      <c r="D3461" s="65"/>
      <c r="E3461" s="65"/>
      <c r="F3461" s="24"/>
    </row>
    <row r="3462" spans="1:6" x14ac:dyDescent="0.25">
      <c r="A3462" s="29" t="s">
        <v>116</v>
      </c>
      <c r="B3462" s="67"/>
      <c r="C3462" s="67"/>
      <c r="D3462" s="65"/>
      <c r="E3462" s="65"/>
      <c r="F3462" s="24"/>
    </row>
    <row r="3463" spans="1:6" x14ac:dyDescent="0.25">
      <c r="A3463" s="30" t="s">
        <v>116</v>
      </c>
      <c r="B3463" s="45"/>
      <c r="C3463" s="45"/>
      <c r="F3463" s="32"/>
    </row>
    <row r="3464" spans="1:6" x14ac:dyDescent="0.25">
      <c r="A3464" s="38" t="s">
        <v>126</v>
      </c>
      <c r="B3464" s="73"/>
      <c r="C3464" s="73"/>
      <c r="D3464" s="73"/>
      <c r="E3464" s="73"/>
      <c r="F3464" s="39"/>
    </row>
    <row r="3466" spans="1:6" x14ac:dyDescent="0.25">
      <c r="A3466" s="57"/>
      <c r="B3466" s="55"/>
      <c r="C3466" s="55"/>
      <c r="D3466" s="55"/>
      <c r="E3466" s="55" t="s">
        <v>155</v>
      </c>
      <c r="F3466" s="56">
        <v>135551</v>
      </c>
    </row>
    <row r="3467" spans="1:6" x14ac:dyDescent="0.25">
      <c r="A3467" s="30" t="s">
        <v>108</v>
      </c>
      <c r="B3467" s="84">
        <v>14.99925</v>
      </c>
      <c r="C3467" s="45" t="s">
        <v>189</v>
      </c>
      <c r="D3467" s="45"/>
      <c r="E3467" s="45"/>
      <c r="F3467" s="46">
        <v>9037</v>
      </c>
    </row>
    <row r="3469" spans="1:6" x14ac:dyDescent="0.25">
      <c r="A3469" s="31" t="s">
        <v>133</v>
      </c>
      <c r="B3469" s="45"/>
      <c r="C3469" s="45"/>
      <c r="D3469" s="45"/>
      <c r="E3469" s="45"/>
      <c r="F3469" s="47">
        <v>9037</v>
      </c>
    </row>
    <row r="3471" spans="1:6" x14ac:dyDescent="0.25">
      <c r="A3471" s="53" t="s">
        <v>194</v>
      </c>
      <c r="B3471" s="76"/>
      <c r="C3471" s="83" t="s">
        <v>0</v>
      </c>
      <c r="D3471" s="77" t="s">
        <v>2</v>
      </c>
      <c r="E3471" s="76" t="s">
        <v>140</v>
      </c>
      <c r="F3471" s="43" t="s">
        <v>131</v>
      </c>
    </row>
    <row r="3473" spans="1:6" x14ac:dyDescent="0.25">
      <c r="A3473" s="44" t="s">
        <v>195</v>
      </c>
      <c r="B3473" s="45"/>
      <c r="C3473" s="61">
        <v>0.7</v>
      </c>
      <c r="D3473" s="45" t="s">
        <v>33</v>
      </c>
      <c r="E3473" s="62">
        <v>292750</v>
      </c>
      <c r="F3473" s="46">
        <v>204925</v>
      </c>
    </row>
    <row r="3475" spans="1:6" x14ac:dyDescent="0.25">
      <c r="A3475" s="44" t="s">
        <v>196</v>
      </c>
      <c r="B3475" s="45"/>
      <c r="C3475" s="61">
        <v>0.7</v>
      </c>
      <c r="D3475" s="45" t="s">
        <v>33</v>
      </c>
      <c r="E3475" s="62">
        <v>15000</v>
      </c>
      <c r="F3475" s="46">
        <v>10500</v>
      </c>
    </row>
    <row r="3476" spans="1:6" x14ac:dyDescent="0.25">
      <c r="A3476" s="44" t="s">
        <v>197</v>
      </c>
    </row>
    <row r="3477" spans="1:6" x14ac:dyDescent="0.25">
      <c r="A3477" s="31" t="s">
        <v>198</v>
      </c>
      <c r="B3477" s="45"/>
      <c r="C3477" s="45"/>
      <c r="D3477" s="45"/>
      <c r="E3477" s="45"/>
      <c r="F3477" s="47">
        <v>215425</v>
      </c>
    </row>
    <row r="3479" spans="1:6" x14ac:dyDescent="0.25">
      <c r="A3479" s="48"/>
      <c r="B3479" s="45" t="s">
        <v>134</v>
      </c>
      <c r="C3479" s="45"/>
      <c r="D3479" s="78"/>
      <c r="E3479" s="79" t="s">
        <v>116</v>
      </c>
      <c r="F3479" s="49">
        <v>293540</v>
      </c>
    </row>
    <row r="3481" spans="1:6" x14ac:dyDescent="0.25">
      <c r="A3481" s="30"/>
      <c r="B3481" s="45"/>
      <c r="C3481" s="45"/>
      <c r="D3481" s="80" t="s">
        <v>135</v>
      </c>
      <c r="E3481" s="81"/>
      <c r="F3481" s="50">
        <v>293540</v>
      </c>
    </row>
    <row r="3482" spans="1:6" x14ac:dyDescent="0.25">
      <c r="A3482" s="51" t="s">
        <v>205</v>
      </c>
      <c r="B3482" s="45"/>
      <c r="C3482" s="45"/>
      <c r="D3482" s="82"/>
      <c r="E3482" s="45"/>
      <c r="F3482" s="51"/>
    </row>
    <row r="3483" spans="1:6" x14ac:dyDescent="0.25">
      <c r="A3483" s="30"/>
      <c r="B3483" s="45"/>
      <c r="C3483" s="45"/>
      <c r="D3483" s="45"/>
      <c r="E3483" s="45"/>
      <c r="F3483" s="52"/>
    </row>
    <row r="3485" spans="1:6" x14ac:dyDescent="0.25">
      <c r="A3485" s="40" t="s">
        <v>209</v>
      </c>
      <c r="B3485" s="74" t="s">
        <v>210</v>
      </c>
      <c r="C3485" s="75"/>
      <c r="D3485" s="75"/>
      <c r="E3485" s="75"/>
      <c r="F3485" s="41"/>
    </row>
    <row r="3486" spans="1:6" x14ac:dyDescent="0.25">
      <c r="A3486" s="53" t="s">
        <v>139</v>
      </c>
      <c r="B3486" s="76"/>
      <c r="C3486" s="83" t="s">
        <v>0</v>
      </c>
      <c r="D3486" s="77" t="s">
        <v>2</v>
      </c>
      <c r="E3486" s="76" t="s">
        <v>140</v>
      </c>
      <c r="F3486" s="43" t="s">
        <v>131</v>
      </c>
    </row>
    <row r="3488" spans="1:6" x14ac:dyDescent="0.25">
      <c r="A3488" s="44" t="s">
        <v>211</v>
      </c>
      <c r="B3488" s="45"/>
      <c r="C3488" s="61">
        <v>1.35</v>
      </c>
      <c r="D3488" s="45" t="s">
        <v>33</v>
      </c>
      <c r="E3488" s="62">
        <v>6000</v>
      </c>
      <c r="F3488" s="46">
        <v>8100</v>
      </c>
    </row>
    <row r="3489" spans="1:6" x14ac:dyDescent="0.25">
      <c r="A3489" s="31" t="s">
        <v>144</v>
      </c>
      <c r="B3489" s="45"/>
      <c r="C3489" s="45"/>
      <c r="D3489" s="45"/>
      <c r="E3489" s="45"/>
      <c r="F3489" s="47">
        <v>8100</v>
      </c>
    </row>
    <row r="3491" spans="1:6" x14ac:dyDescent="0.25">
      <c r="A3491" s="53" t="s">
        <v>148</v>
      </c>
      <c r="B3491" s="76"/>
      <c r="C3491" s="77" t="s">
        <v>0</v>
      </c>
      <c r="D3491" s="76" t="s">
        <v>2</v>
      </c>
      <c r="E3491" s="76" t="s">
        <v>149</v>
      </c>
      <c r="F3491" s="43" t="s">
        <v>131</v>
      </c>
    </row>
    <row r="3493" spans="1:6" x14ac:dyDescent="0.25">
      <c r="A3493" s="44" t="s">
        <v>154</v>
      </c>
      <c r="B3493" s="45"/>
      <c r="C3493" s="61">
        <v>1.5630000000000002E-2</v>
      </c>
      <c r="D3493" s="45" t="s">
        <v>151</v>
      </c>
      <c r="E3493" s="62">
        <v>37951</v>
      </c>
      <c r="F3493" s="46">
        <v>593</v>
      </c>
    </row>
    <row r="3495" spans="1:6" x14ac:dyDescent="0.25">
      <c r="A3495" s="31" t="s">
        <v>157</v>
      </c>
      <c r="B3495" s="45"/>
      <c r="C3495" s="45"/>
      <c r="D3495" s="45"/>
      <c r="E3495" s="45"/>
      <c r="F3495" s="47">
        <v>593</v>
      </c>
    </row>
    <row r="3497" spans="1:6" x14ac:dyDescent="0.25">
      <c r="A3497" s="58" t="s">
        <v>158</v>
      </c>
      <c r="B3497" s="76"/>
      <c r="C3497" s="83" t="s">
        <v>0</v>
      </c>
      <c r="D3497" s="77" t="s">
        <v>2</v>
      </c>
      <c r="E3497" s="76" t="s">
        <v>140</v>
      </c>
      <c r="F3497" s="43" t="s">
        <v>131</v>
      </c>
    </row>
    <row r="3499" spans="1:6" x14ac:dyDescent="0.25">
      <c r="A3499" s="44" t="s">
        <v>159</v>
      </c>
      <c r="B3499" s="45"/>
      <c r="C3499" s="61">
        <v>4.4999999999999998E-2</v>
      </c>
      <c r="D3499" s="45" t="s">
        <v>160</v>
      </c>
      <c r="E3499" s="62">
        <v>593</v>
      </c>
      <c r="F3499" s="46">
        <v>27</v>
      </c>
    </row>
    <row r="3501" spans="1:6" x14ac:dyDescent="0.25">
      <c r="A3501" s="31" t="s">
        <v>161</v>
      </c>
      <c r="B3501" s="45"/>
      <c r="C3501" s="45"/>
      <c r="D3501" s="45"/>
      <c r="E3501" s="45"/>
      <c r="F3501" s="47">
        <v>27</v>
      </c>
    </row>
    <row r="3503" spans="1:6" x14ac:dyDescent="0.25">
      <c r="A3503" s="53" t="s">
        <v>194</v>
      </c>
      <c r="B3503" s="76"/>
      <c r="C3503" s="83" t="s">
        <v>0</v>
      </c>
      <c r="D3503" s="77" t="s">
        <v>2</v>
      </c>
      <c r="E3503" s="76" t="s">
        <v>140</v>
      </c>
      <c r="F3503" s="43" t="s">
        <v>131</v>
      </c>
    </row>
    <row r="3505" spans="1:6" x14ac:dyDescent="0.25">
      <c r="A3505" s="44" t="s">
        <v>212</v>
      </c>
      <c r="B3505" s="45"/>
      <c r="C3505" s="61">
        <v>1.35</v>
      </c>
      <c r="D3505" s="45" t="s">
        <v>33</v>
      </c>
      <c r="E3505" s="62">
        <v>15000</v>
      </c>
      <c r="F3505" s="46">
        <v>20250</v>
      </c>
    </row>
    <row r="3506" spans="1:6" x14ac:dyDescent="0.25">
      <c r="A3506" s="31" t="s">
        <v>198</v>
      </c>
      <c r="B3506" s="45"/>
      <c r="C3506" s="45"/>
      <c r="D3506" s="45"/>
      <c r="E3506" s="45"/>
      <c r="F3506" s="47">
        <v>20250</v>
      </c>
    </row>
    <row r="3508" spans="1:6" x14ac:dyDescent="0.25">
      <c r="A3508" s="53" t="s">
        <v>164</v>
      </c>
      <c r="B3508" s="76"/>
      <c r="C3508" s="83" t="s">
        <v>0</v>
      </c>
      <c r="D3508" s="77" t="s">
        <v>2</v>
      </c>
      <c r="E3508" s="76" t="s">
        <v>140</v>
      </c>
      <c r="F3508" s="43" t="s">
        <v>131</v>
      </c>
    </row>
    <row r="3510" spans="1:6" x14ac:dyDescent="0.25">
      <c r="A3510" s="44" t="s">
        <v>182</v>
      </c>
      <c r="B3510" s="45"/>
      <c r="C3510" s="61" t="s">
        <v>116</v>
      </c>
      <c r="D3510" s="45" t="s">
        <v>163</v>
      </c>
      <c r="E3510" s="62" t="s">
        <v>116</v>
      </c>
      <c r="F3510" s="46" t="s">
        <v>116</v>
      </c>
    </row>
    <row r="3511" spans="1:6" x14ac:dyDescent="0.25">
      <c r="A3511" s="54" t="s">
        <v>182</v>
      </c>
      <c r="B3511" s="55"/>
      <c r="C3511" s="63">
        <v>1</v>
      </c>
      <c r="D3511" s="55" t="s">
        <v>163</v>
      </c>
      <c r="E3511" s="64">
        <v>180000</v>
      </c>
      <c r="F3511" s="56">
        <v>180000</v>
      </c>
    </row>
    <row r="3512" spans="1:6" x14ac:dyDescent="0.25">
      <c r="A3512" s="57"/>
      <c r="B3512" s="55"/>
      <c r="C3512" s="55"/>
      <c r="D3512" s="55"/>
      <c r="E3512" s="55" t="s">
        <v>155</v>
      </c>
      <c r="F3512" s="56">
        <v>180000</v>
      </c>
    </row>
    <row r="3513" spans="1:6" x14ac:dyDescent="0.25">
      <c r="A3513" s="30" t="s">
        <v>0</v>
      </c>
      <c r="B3513" s="84">
        <v>3.3329999999999999E-2</v>
      </c>
      <c r="C3513" s="45" t="s">
        <v>169</v>
      </c>
      <c r="D3513" s="45"/>
      <c r="E3513" s="45"/>
      <c r="F3513" s="46">
        <v>5999</v>
      </c>
    </row>
    <row r="3514" spans="1:6" x14ac:dyDescent="0.25">
      <c r="A3514" s="31" t="s">
        <v>170</v>
      </c>
      <c r="B3514" s="45"/>
      <c r="C3514" s="45"/>
      <c r="D3514" s="45"/>
      <c r="E3514" s="45"/>
      <c r="F3514" s="47">
        <v>5999</v>
      </c>
    </row>
    <row r="3516" spans="1:6" x14ac:dyDescent="0.25">
      <c r="A3516" s="48"/>
      <c r="B3516" s="45" t="s">
        <v>134</v>
      </c>
      <c r="C3516" s="45"/>
      <c r="D3516" s="78"/>
      <c r="E3516" s="79" t="s">
        <v>116</v>
      </c>
      <c r="F3516" s="49">
        <v>34969</v>
      </c>
    </row>
    <row r="3518" spans="1:6" x14ac:dyDescent="0.25">
      <c r="A3518" s="30"/>
      <c r="B3518" s="45"/>
      <c r="C3518" s="45"/>
      <c r="D3518" s="80" t="s">
        <v>135</v>
      </c>
      <c r="E3518" s="81"/>
      <c r="F3518" s="50">
        <v>34969</v>
      </c>
    </row>
    <row r="3519" spans="1:6" x14ac:dyDescent="0.25">
      <c r="A3519" s="51" t="s">
        <v>213</v>
      </c>
      <c r="B3519" s="45"/>
      <c r="C3519" s="45"/>
      <c r="D3519" s="82"/>
      <c r="E3519" s="45"/>
      <c r="F3519" s="51"/>
    </row>
    <row r="3520" spans="1:6" x14ac:dyDescent="0.25">
      <c r="A3520" s="30"/>
      <c r="B3520" s="45"/>
      <c r="C3520" s="45"/>
      <c r="D3520" s="45"/>
      <c r="E3520" s="45"/>
      <c r="F3520" s="52"/>
    </row>
    <row r="3522" spans="1:6" x14ac:dyDescent="0.25">
      <c r="A3522" s="40" t="s">
        <v>218</v>
      </c>
      <c r="B3522" s="74" t="s">
        <v>219</v>
      </c>
      <c r="C3522" s="75"/>
      <c r="D3522" s="75"/>
      <c r="E3522" s="75"/>
      <c r="F3522" s="41"/>
    </row>
    <row r="3523" spans="1:6" x14ac:dyDescent="0.25">
      <c r="A3523" s="53" t="s">
        <v>139</v>
      </c>
      <c r="B3523" s="76"/>
      <c r="C3523" s="83" t="s">
        <v>0</v>
      </c>
      <c r="D3523" s="77" t="s">
        <v>2</v>
      </c>
      <c r="E3523" s="76" t="s">
        <v>140</v>
      </c>
      <c r="F3523" s="43" t="s">
        <v>131</v>
      </c>
    </row>
    <row r="3525" spans="1:6" x14ac:dyDescent="0.25">
      <c r="A3525" s="44" t="s">
        <v>216</v>
      </c>
      <c r="B3525" s="45"/>
      <c r="C3525" s="61">
        <v>0.05</v>
      </c>
      <c r="D3525" s="45" t="s">
        <v>163</v>
      </c>
      <c r="E3525" s="62">
        <v>130000</v>
      </c>
      <c r="F3525" s="46">
        <v>6500</v>
      </c>
    </row>
    <row r="3526" spans="1:6" x14ac:dyDescent="0.25">
      <c r="A3526" s="31" t="s">
        <v>144</v>
      </c>
      <c r="B3526" s="45"/>
      <c r="C3526" s="45"/>
      <c r="D3526" s="45"/>
      <c r="E3526" s="45"/>
      <c r="F3526" s="47">
        <v>6500</v>
      </c>
    </row>
    <row r="3528" spans="1:6" x14ac:dyDescent="0.25">
      <c r="A3528" s="53" t="s">
        <v>148</v>
      </c>
      <c r="B3528" s="76"/>
      <c r="C3528" s="77" t="s">
        <v>0</v>
      </c>
      <c r="D3528" s="76" t="s">
        <v>2</v>
      </c>
      <c r="E3528" s="76" t="s">
        <v>149</v>
      </c>
      <c r="F3528" s="43" t="s">
        <v>131</v>
      </c>
    </row>
    <row r="3530" spans="1:6" x14ac:dyDescent="0.25">
      <c r="A3530" s="44" t="s">
        <v>154</v>
      </c>
      <c r="B3530" s="45"/>
      <c r="C3530" s="61">
        <v>0.32937</v>
      </c>
      <c r="D3530" s="45" t="s">
        <v>151</v>
      </c>
      <c r="E3530" s="62">
        <v>37951</v>
      </c>
      <c r="F3530" s="46">
        <v>12500</v>
      </c>
    </row>
    <row r="3532" spans="1:6" x14ac:dyDescent="0.25">
      <c r="A3532" s="31" t="s">
        <v>157</v>
      </c>
      <c r="B3532" s="45"/>
      <c r="C3532" s="45"/>
      <c r="D3532" s="45"/>
      <c r="E3532" s="45"/>
      <c r="F3532" s="47">
        <v>12500</v>
      </c>
    </row>
    <row r="3534" spans="1:6" x14ac:dyDescent="0.25">
      <c r="A3534" s="58" t="s">
        <v>158</v>
      </c>
      <c r="B3534" s="76"/>
      <c r="C3534" s="83" t="s">
        <v>0</v>
      </c>
      <c r="D3534" s="77" t="s">
        <v>2</v>
      </c>
      <c r="E3534" s="76" t="s">
        <v>140</v>
      </c>
      <c r="F3534" s="43" t="s">
        <v>131</v>
      </c>
    </row>
    <row r="3536" spans="1:6" x14ac:dyDescent="0.25">
      <c r="A3536" s="44" t="s">
        <v>159</v>
      </c>
      <c r="B3536" s="45"/>
      <c r="C3536" s="61">
        <v>4.4999999999999998E-2</v>
      </c>
      <c r="D3536" s="45" t="s">
        <v>160</v>
      </c>
      <c r="E3536" s="62">
        <v>12500</v>
      </c>
      <c r="F3536" s="46">
        <v>563</v>
      </c>
    </row>
    <row r="3538" spans="1:6" x14ac:dyDescent="0.25">
      <c r="A3538" s="31" t="s">
        <v>161</v>
      </c>
      <c r="B3538" s="45"/>
      <c r="C3538" s="45"/>
      <c r="D3538" s="45"/>
      <c r="E3538" s="45"/>
      <c r="F3538" s="47">
        <v>563</v>
      </c>
    </row>
    <row r="3540" spans="1:6" x14ac:dyDescent="0.25">
      <c r="A3540" s="48"/>
      <c r="B3540" s="45" t="s">
        <v>134</v>
      </c>
      <c r="C3540" s="45"/>
      <c r="D3540" s="78"/>
      <c r="E3540" s="79" t="s">
        <v>116</v>
      </c>
      <c r="F3540" s="49">
        <v>19563</v>
      </c>
    </row>
    <row r="3542" spans="1:6" x14ac:dyDescent="0.25">
      <c r="A3542" s="30"/>
      <c r="B3542" s="45"/>
      <c r="C3542" s="45"/>
      <c r="D3542" s="80" t="s">
        <v>135</v>
      </c>
      <c r="E3542" s="81"/>
      <c r="F3542" s="50">
        <v>19563</v>
      </c>
    </row>
    <row r="3543" spans="1:6" x14ac:dyDescent="0.25">
      <c r="A3543" s="51" t="s">
        <v>220</v>
      </c>
      <c r="B3543" s="45"/>
      <c r="C3543" s="45"/>
      <c r="D3543" s="82"/>
      <c r="E3543" s="45"/>
      <c r="F3543" s="51"/>
    </row>
    <row r="3544" spans="1:6" x14ac:dyDescent="0.25">
      <c r="A3544" s="30"/>
      <c r="B3544" s="45"/>
      <c r="C3544" s="45"/>
      <c r="D3544" s="45"/>
      <c r="E3544" s="45"/>
      <c r="F3544" s="52"/>
    </row>
    <row r="3546" spans="1:6" x14ac:dyDescent="0.25">
      <c r="A3546" s="40" t="s">
        <v>221</v>
      </c>
      <c r="B3546" s="74" t="s">
        <v>222</v>
      </c>
      <c r="C3546" s="75"/>
      <c r="D3546" s="75"/>
      <c r="E3546" s="75"/>
      <c r="F3546" s="41"/>
    </row>
    <row r="3547" spans="1:6" x14ac:dyDescent="0.25">
      <c r="A3547" s="53" t="s">
        <v>148</v>
      </c>
      <c r="B3547" s="76"/>
      <c r="C3547" s="77" t="s">
        <v>0</v>
      </c>
      <c r="D3547" s="76" t="s">
        <v>2</v>
      </c>
      <c r="E3547" s="76" t="s">
        <v>149</v>
      </c>
      <c r="F3547" s="43" t="s">
        <v>131</v>
      </c>
    </row>
    <row r="3549" spans="1:6" x14ac:dyDescent="0.25">
      <c r="A3549" s="44" t="s">
        <v>223</v>
      </c>
      <c r="B3549" s="45"/>
      <c r="C3549" s="61" t="s">
        <v>116</v>
      </c>
      <c r="D3549" s="45" t="s">
        <v>151</v>
      </c>
      <c r="E3549" s="62" t="s">
        <v>116</v>
      </c>
      <c r="F3549" s="46" t="s">
        <v>116</v>
      </c>
    </row>
    <row r="3551" spans="1:6" x14ac:dyDescent="0.25">
      <c r="A3551" s="54" t="s">
        <v>224</v>
      </c>
      <c r="B3551" s="55"/>
      <c r="C3551" s="63">
        <v>1</v>
      </c>
      <c r="D3551" s="55" t="s">
        <v>151</v>
      </c>
      <c r="E3551" s="64">
        <v>181247</v>
      </c>
      <c r="F3551" s="56">
        <v>181247</v>
      </c>
    </row>
    <row r="3553" spans="1:6" x14ac:dyDescent="0.25">
      <c r="A3553" s="54" t="s">
        <v>225</v>
      </c>
      <c r="B3553" s="55"/>
      <c r="C3553" s="63">
        <v>1</v>
      </c>
      <c r="D3553" s="55" t="s">
        <v>151</v>
      </c>
      <c r="E3553" s="64">
        <v>56153</v>
      </c>
      <c r="F3553" s="56">
        <v>56153</v>
      </c>
    </row>
    <row r="3555" spans="1:6" x14ac:dyDescent="0.25">
      <c r="A3555" s="54" t="s">
        <v>154</v>
      </c>
      <c r="B3555" s="55"/>
      <c r="C3555" s="63">
        <v>1</v>
      </c>
      <c r="D3555" s="55" t="s">
        <v>151</v>
      </c>
      <c r="E3555" s="64">
        <v>37951</v>
      </c>
      <c r="F3555" s="56">
        <v>37951</v>
      </c>
    </row>
    <row r="3557" spans="1:6" x14ac:dyDescent="0.25">
      <c r="A3557" s="57"/>
      <c r="B3557" s="55"/>
      <c r="C3557" s="55"/>
      <c r="D3557" s="55"/>
      <c r="E3557" s="55" t="s">
        <v>155</v>
      </c>
      <c r="F3557" s="56">
        <v>275351</v>
      </c>
    </row>
    <row r="3558" spans="1:6" x14ac:dyDescent="0.25">
      <c r="A3558" s="30" t="s">
        <v>108</v>
      </c>
      <c r="B3558" s="84">
        <v>1.2237800000000001</v>
      </c>
      <c r="C3558" s="45" t="s">
        <v>156</v>
      </c>
      <c r="D3558" s="45"/>
      <c r="E3558" s="45"/>
      <c r="F3558" s="46">
        <v>225000</v>
      </c>
    </row>
    <row r="3561" spans="1:6" x14ac:dyDescent="0.25">
      <c r="A3561" s="59" t="s">
        <v>176</v>
      </c>
      <c r="B3561" s="85"/>
      <c r="C3561" s="76"/>
      <c r="D3561" s="83" t="s">
        <v>177</v>
      </c>
      <c r="E3561" s="85"/>
      <c r="F3561" s="60"/>
    </row>
    <row r="3562" spans="1:6" x14ac:dyDescent="0.25">
      <c r="A3562" s="19"/>
      <c r="B3562" s="65"/>
      <c r="C3562" s="65"/>
      <c r="D3562" s="66"/>
      <c r="E3562" s="65"/>
      <c r="F3562" s="20"/>
    </row>
    <row r="3563" spans="1:6" x14ac:dyDescent="0.25">
      <c r="A3563" s="22" t="s">
        <v>116</v>
      </c>
      <c r="B3563" s="67"/>
      <c r="C3563" s="65"/>
      <c r="D3563" s="67" t="s">
        <v>117</v>
      </c>
      <c r="E3563" s="68" t="s">
        <v>116</v>
      </c>
      <c r="F3563" s="24"/>
    </row>
    <row r="3564" spans="1:6" x14ac:dyDescent="0.25">
      <c r="A3564" s="25" t="s">
        <v>116</v>
      </c>
      <c r="B3564" s="65"/>
      <c r="C3564" s="65"/>
      <c r="D3564" s="67" t="s">
        <v>118</v>
      </c>
      <c r="E3564" s="69" t="s">
        <v>116</v>
      </c>
      <c r="F3564" s="24"/>
    </row>
    <row r="3565" spans="1:6" x14ac:dyDescent="0.25">
      <c r="A3565" s="23" t="s">
        <v>116</v>
      </c>
      <c r="B3565" s="65"/>
      <c r="C3565" s="65"/>
      <c r="D3565" s="67" t="s">
        <v>119</v>
      </c>
      <c r="E3565" s="67" t="s">
        <v>116</v>
      </c>
      <c r="F3565" s="24"/>
    </row>
    <row r="3566" spans="1:6" x14ac:dyDescent="0.25">
      <c r="A3566" s="23" t="s">
        <v>116</v>
      </c>
      <c r="B3566" s="67"/>
      <c r="C3566" s="65"/>
      <c r="D3566" s="67" t="s">
        <v>120</v>
      </c>
      <c r="E3566" s="69">
        <v>36</v>
      </c>
      <c r="F3566" s="24"/>
    </row>
    <row r="3567" spans="1:6" x14ac:dyDescent="0.25">
      <c r="A3567" s="23" t="s">
        <v>116</v>
      </c>
      <c r="B3567" s="67"/>
      <c r="C3567" s="65"/>
      <c r="D3567" s="70"/>
      <c r="E3567" s="66"/>
      <c r="F3567" s="24"/>
    </row>
    <row r="3568" spans="1:6" x14ac:dyDescent="0.25">
      <c r="A3568" s="25"/>
      <c r="B3568" s="65"/>
      <c r="C3568" s="65"/>
      <c r="D3568" s="71"/>
      <c r="E3568" s="65"/>
      <c r="F3568" s="26"/>
    </row>
    <row r="3569" spans="1:6" x14ac:dyDescent="0.25">
      <c r="A3569" s="27"/>
      <c r="B3569" s="70"/>
      <c r="C3569" s="70"/>
      <c r="D3569" s="65"/>
      <c r="E3569" s="65"/>
      <c r="F3569" s="26"/>
    </row>
    <row r="3570" spans="1:6" x14ac:dyDescent="0.25">
      <c r="A3570" s="28" t="s">
        <v>121</v>
      </c>
      <c r="B3570" s="65"/>
      <c r="C3570" s="65"/>
      <c r="D3570" s="65"/>
      <c r="E3570" s="65"/>
      <c r="F3570" s="24"/>
    </row>
    <row r="3571" spans="1:6" x14ac:dyDescent="0.25">
      <c r="A3571" s="29" t="s">
        <v>116</v>
      </c>
      <c r="B3571" s="67"/>
      <c r="C3571" s="67"/>
      <c r="D3571" s="65"/>
      <c r="E3571" s="65"/>
      <c r="F3571" s="24"/>
    </row>
    <row r="3572" spans="1:6" x14ac:dyDescent="0.25">
      <c r="A3572" s="29" t="s">
        <v>116</v>
      </c>
      <c r="B3572" s="67"/>
      <c r="C3572" s="67"/>
      <c r="D3572" s="65"/>
      <c r="E3572" s="65"/>
      <c r="F3572" s="24"/>
    </row>
    <row r="3573" spans="1:6" x14ac:dyDescent="0.25">
      <c r="A3573" s="30" t="s">
        <v>116</v>
      </c>
      <c r="B3573" s="45"/>
      <c r="C3573" s="45"/>
      <c r="F3573" s="32"/>
    </row>
    <row r="3574" spans="1:6" x14ac:dyDescent="0.25">
      <c r="A3574" s="38" t="s">
        <v>126</v>
      </c>
      <c r="B3574" s="73"/>
      <c r="C3574" s="73"/>
      <c r="D3574" s="73"/>
      <c r="E3574" s="73"/>
      <c r="F3574" s="39"/>
    </row>
    <row r="3576" spans="1:6" x14ac:dyDescent="0.25">
      <c r="A3576" s="31" t="s">
        <v>157</v>
      </c>
      <c r="B3576" s="45"/>
      <c r="C3576" s="45"/>
      <c r="D3576" s="45"/>
      <c r="E3576" s="45"/>
      <c r="F3576" s="47">
        <v>225000</v>
      </c>
    </row>
    <row r="3578" spans="1:6" x14ac:dyDescent="0.25">
      <c r="A3578" s="58" t="s">
        <v>158</v>
      </c>
      <c r="B3578" s="76"/>
      <c r="C3578" s="83" t="s">
        <v>0</v>
      </c>
      <c r="D3578" s="77" t="s">
        <v>2</v>
      </c>
      <c r="E3578" s="76" t="s">
        <v>140</v>
      </c>
      <c r="F3578" s="43" t="s">
        <v>131</v>
      </c>
    </row>
    <row r="3580" spans="1:6" x14ac:dyDescent="0.25">
      <c r="A3580" s="44" t="s">
        <v>159</v>
      </c>
      <c r="B3580" s="45"/>
      <c r="C3580" s="61">
        <v>0.05</v>
      </c>
      <c r="D3580" s="45" t="s">
        <v>160</v>
      </c>
      <c r="E3580" s="62">
        <v>225000</v>
      </c>
      <c r="F3580" s="46">
        <v>11250</v>
      </c>
    </row>
    <row r="3582" spans="1:6" x14ac:dyDescent="0.25">
      <c r="A3582" s="31" t="s">
        <v>161</v>
      </c>
      <c r="B3582" s="45"/>
      <c r="C3582" s="45"/>
      <c r="D3582" s="45"/>
      <c r="E3582" s="45"/>
      <c r="F3582" s="47">
        <v>11250</v>
      </c>
    </row>
    <row r="3584" spans="1:6" x14ac:dyDescent="0.25">
      <c r="A3584" s="42" t="s">
        <v>129</v>
      </c>
      <c r="B3584" s="76"/>
      <c r="C3584" s="77" t="s">
        <v>0</v>
      </c>
      <c r="D3584" s="76" t="s">
        <v>2</v>
      </c>
      <c r="E3584" s="76" t="s">
        <v>130</v>
      </c>
      <c r="F3584" s="43" t="s">
        <v>131</v>
      </c>
    </row>
    <row r="3586" spans="1:6" x14ac:dyDescent="0.25">
      <c r="A3586" s="44" t="s">
        <v>226</v>
      </c>
      <c r="B3586" s="45"/>
      <c r="C3586" s="61" t="s">
        <v>116</v>
      </c>
      <c r="D3586" s="45" t="s">
        <v>113</v>
      </c>
      <c r="E3586" s="62" t="s">
        <v>116</v>
      </c>
      <c r="F3586" s="46" t="s">
        <v>116</v>
      </c>
    </row>
    <row r="3588" spans="1:6" x14ac:dyDescent="0.25">
      <c r="A3588" s="54" t="s">
        <v>227</v>
      </c>
      <c r="B3588" s="55"/>
      <c r="C3588" s="63">
        <v>1</v>
      </c>
      <c r="D3588" s="55" t="s">
        <v>113</v>
      </c>
      <c r="E3588" s="64">
        <v>35960</v>
      </c>
      <c r="F3588" s="56">
        <v>35960</v>
      </c>
    </row>
    <row r="3589" spans="1:6" x14ac:dyDescent="0.25">
      <c r="A3589" s="57"/>
      <c r="B3589" s="55"/>
      <c r="C3589" s="55"/>
      <c r="D3589" s="55"/>
      <c r="E3589" s="55" t="s">
        <v>155</v>
      </c>
      <c r="F3589" s="56">
        <v>35960</v>
      </c>
    </row>
    <row r="3590" spans="1:6" x14ac:dyDescent="0.25">
      <c r="A3590" s="30" t="s">
        <v>108</v>
      </c>
      <c r="B3590" s="84">
        <v>15.37988</v>
      </c>
      <c r="C3590" s="45" t="s">
        <v>189</v>
      </c>
      <c r="D3590" s="45"/>
      <c r="E3590" s="45"/>
      <c r="F3590" s="46">
        <v>2338</v>
      </c>
    </row>
    <row r="3592" spans="1:6" x14ac:dyDescent="0.25">
      <c r="A3592" s="44" t="s">
        <v>228</v>
      </c>
      <c r="B3592" s="45"/>
      <c r="C3592" s="61" t="s">
        <v>116</v>
      </c>
      <c r="D3592" s="45" t="s">
        <v>167</v>
      </c>
      <c r="E3592" s="62" t="s">
        <v>116</v>
      </c>
      <c r="F3592" s="46" t="s">
        <v>116</v>
      </c>
    </row>
    <row r="3594" spans="1:6" x14ac:dyDescent="0.25">
      <c r="A3594" s="54" t="s">
        <v>229</v>
      </c>
      <c r="B3594" s="55"/>
      <c r="C3594" s="63">
        <v>2</v>
      </c>
      <c r="D3594" s="55" t="s">
        <v>167</v>
      </c>
      <c r="E3594" s="64">
        <v>800</v>
      </c>
      <c r="F3594" s="56">
        <v>1600</v>
      </c>
    </row>
    <row r="3595" spans="1:6" x14ac:dyDescent="0.25">
      <c r="A3595" s="54" t="s">
        <v>230</v>
      </c>
      <c r="B3595" s="55"/>
      <c r="C3595" s="63">
        <v>2</v>
      </c>
      <c r="D3595" s="55" t="s">
        <v>167</v>
      </c>
      <c r="E3595" s="64">
        <v>87</v>
      </c>
      <c r="F3595" s="56">
        <v>174</v>
      </c>
    </row>
    <row r="3596" spans="1:6" x14ac:dyDescent="0.25">
      <c r="A3596" s="54" t="s">
        <v>231</v>
      </c>
      <c r="B3596" s="55"/>
      <c r="C3596" s="63">
        <v>1</v>
      </c>
      <c r="D3596" s="55" t="s">
        <v>167</v>
      </c>
      <c r="E3596" s="64">
        <v>1276</v>
      </c>
      <c r="F3596" s="56">
        <v>1276</v>
      </c>
    </row>
    <row r="3597" spans="1:6" x14ac:dyDescent="0.25">
      <c r="A3597" s="54" t="s">
        <v>232</v>
      </c>
      <c r="B3597" s="55"/>
      <c r="C3597" s="63">
        <v>4</v>
      </c>
      <c r="D3597" s="55" t="s">
        <v>167</v>
      </c>
      <c r="E3597" s="64">
        <v>278</v>
      </c>
      <c r="F3597" s="56">
        <v>1112</v>
      </c>
    </row>
    <row r="3598" spans="1:6" x14ac:dyDescent="0.25">
      <c r="A3598" s="57"/>
      <c r="B3598" s="55"/>
      <c r="C3598" s="55"/>
      <c r="D3598" s="55"/>
      <c r="E3598" s="55" t="s">
        <v>155</v>
      </c>
      <c r="F3598" s="56">
        <v>4162</v>
      </c>
    </row>
    <row r="3599" spans="1:6" x14ac:dyDescent="0.25">
      <c r="A3599" s="30" t="s">
        <v>108</v>
      </c>
      <c r="B3599" s="84">
        <v>1</v>
      </c>
      <c r="C3599" s="45" t="s">
        <v>189</v>
      </c>
      <c r="D3599" s="45"/>
      <c r="E3599" s="45"/>
      <c r="F3599" s="46">
        <v>4162</v>
      </c>
    </row>
    <row r="3601" spans="1:6" x14ac:dyDescent="0.25">
      <c r="A3601" s="31" t="s">
        <v>133</v>
      </c>
      <c r="B3601" s="45"/>
      <c r="C3601" s="45"/>
      <c r="D3601" s="45"/>
      <c r="E3601" s="45"/>
      <c r="F3601" s="47">
        <v>6500</v>
      </c>
    </row>
    <row r="3603" spans="1:6" x14ac:dyDescent="0.25">
      <c r="A3603" s="53" t="s">
        <v>164</v>
      </c>
      <c r="B3603" s="76"/>
      <c r="C3603" s="83" t="s">
        <v>0</v>
      </c>
      <c r="D3603" s="77" t="s">
        <v>2</v>
      </c>
      <c r="E3603" s="76" t="s">
        <v>140</v>
      </c>
      <c r="F3603" s="43" t="s">
        <v>131</v>
      </c>
    </row>
    <row r="3605" spans="1:6" x14ac:dyDescent="0.25">
      <c r="A3605" s="44" t="s">
        <v>233</v>
      </c>
      <c r="B3605" s="45"/>
      <c r="C3605" s="61" t="s">
        <v>116</v>
      </c>
      <c r="D3605" s="45" t="s">
        <v>29</v>
      </c>
      <c r="E3605" s="62" t="s">
        <v>116</v>
      </c>
      <c r="F3605" s="46" t="s">
        <v>116</v>
      </c>
    </row>
    <row r="3607" spans="1:6" x14ac:dyDescent="0.25">
      <c r="A3607" s="54" t="s">
        <v>234</v>
      </c>
      <c r="B3607" s="55"/>
      <c r="C3607" s="63">
        <v>6</v>
      </c>
      <c r="D3607" s="55" t="s">
        <v>29</v>
      </c>
      <c r="E3607" s="64">
        <v>8500</v>
      </c>
      <c r="F3607" s="56">
        <v>51000</v>
      </c>
    </row>
    <row r="3608" spans="1:6" x14ac:dyDescent="0.25">
      <c r="A3608" s="54" t="s">
        <v>235</v>
      </c>
      <c r="B3608" s="55"/>
      <c r="C3608" s="63">
        <v>6</v>
      </c>
      <c r="D3608" s="55" t="s">
        <v>113</v>
      </c>
      <c r="E3608" s="64">
        <v>1100</v>
      </c>
      <c r="F3608" s="56">
        <v>6600</v>
      </c>
    </row>
    <row r="3609" spans="1:6" x14ac:dyDescent="0.25">
      <c r="A3609" s="54" t="s">
        <v>224</v>
      </c>
      <c r="B3609" s="55"/>
      <c r="C3609" s="63">
        <v>0.125</v>
      </c>
      <c r="D3609" s="55" t="s">
        <v>151</v>
      </c>
      <c r="E3609" s="64">
        <v>181247</v>
      </c>
      <c r="F3609" s="56">
        <v>22656</v>
      </c>
    </row>
    <row r="3610" spans="1:6" x14ac:dyDescent="0.25">
      <c r="A3610" s="54" t="s">
        <v>236</v>
      </c>
      <c r="B3610" s="55"/>
      <c r="C3610" s="63">
        <v>6</v>
      </c>
      <c r="D3610" s="55" t="s">
        <v>29</v>
      </c>
      <c r="E3610" s="64">
        <v>1000</v>
      </c>
      <c r="F3610" s="56">
        <v>6000</v>
      </c>
    </row>
    <row r="3611" spans="1:6" x14ac:dyDescent="0.25">
      <c r="A3611" s="54" t="s">
        <v>237</v>
      </c>
      <c r="B3611" s="55"/>
      <c r="C3611" s="63">
        <v>3.2000000000000001E-2</v>
      </c>
      <c r="D3611" s="55" t="s">
        <v>33</v>
      </c>
      <c r="E3611" s="64">
        <v>863849</v>
      </c>
      <c r="F3611" s="56">
        <v>27643</v>
      </c>
    </row>
    <row r="3612" spans="1:6" x14ac:dyDescent="0.25">
      <c r="A3612" s="57"/>
      <c r="B3612" s="55"/>
      <c r="C3612" s="55"/>
      <c r="D3612" s="55"/>
      <c r="E3612" s="55" t="s">
        <v>155</v>
      </c>
      <c r="F3612" s="56">
        <v>113899</v>
      </c>
    </row>
    <row r="3613" spans="1:6" x14ac:dyDescent="0.25">
      <c r="A3613" s="30" t="s">
        <v>0</v>
      </c>
      <c r="B3613" s="84">
        <v>2.5000000000000001E-2</v>
      </c>
      <c r="C3613" s="45" t="s">
        <v>169</v>
      </c>
      <c r="D3613" s="45"/>
      <c r="E3613" s="45"/>
      <c r="F3613" s="46">
        <v>2847</v>
      </c>
    </row>
    <row r="3615" spans="1:6" x14ac:dyDescent="0.25">
      <c r="A3615" s="44" t="s">
        <v>238</v>
      </c>
      <c r="B3615" s="45"/>
      <c r="C3615" s="61" t="s">
        <v>116</v>
      </c>
      <c r="D3615" s="45" t="s">
        <v>29</v>
      </c>
      <c r="E3615" s="62" t="s">
        <v>116</v>
      </c>
      <c r="F3615" s="46" t="s">
        <v>116</v>
      </c>
    </row>
    <row r="3616" spans="1:6" x14ac:dyDescent="0.25">
      <c r="A3616" s="54" t="s">
        <v>224</v>
      </c>
      <c r="B3616" s="55"/>
      <c r="C3616" s="63">
        <v>6.25E-2</v>
      </c>
      <c r="D3616" s="55" t="s">
        <v>151</v>
      </c>
      <c r="E3616" s="64">
        <v>181247</v>
      </c>
      <c r="F3616" s="56">
        <v>11328</v>
      </c>
    </row>
    <row r="3617" spans="1:6" x14ac:dyDescent="0.25">
      <c r="A3617" s="54" t="s">
        <v>239</v>
      </c>
      <c r="B3617" s="55"/>
      <c r="C3617" s="63">
        <v>1</v>
      </c>
      <c r="D3617" s="55" t="s">
        <v>113</v>
      </c>
      <c r="E3617" s="64">
        <v>1040</v>
      </c>
      <c r="F3617" s="56">
        <v>1040</v>
      </c>
    </row>
    <row r="3618" spans="1:6" x14ac:dyDescent="0.25">
      <c r="A3618" s="54" t="s">
        <v>237</v>
      </c>
      <c r="B3618" s="55"/>
      <c r="C3618" s="63">
        <v>5.0000000000000001E-3</v>
      </c>
      <c r="D3618" s="55" t="s">
        <v>33</v>
      </c>
      <c r="E3618" s="64">
        <v>863849</v>
      </c>
      <c r="F3618" s="56">
        <v>4319</v>
      </c>
    </row>
    <row r="3619" spans="1:6" x14ac:dyDescent="0.25">
      <c r="A3619" s="57"/>
      <c r="B3619" s="55"/>
      <c r="C3619" s="55"/>
      <c r="D3619" s="55"/>
      <c r="E3619" s="55" t="s">
        <v>155</v>
      </c>
      <c r="F3619" s="56">
        <v>16687</v>
      </c>
    </row>
    <row r="3620" spans="1:6" x14ac:dyDescent="0.25">
      <c r="A3620" s="30" t="s">
        <v>0</v>
      </c>
      <c r="B3620" s="84">
        <v>2.5000000000000001E-2</v>
      </c>
      <c r="C3620" s="45" t="s">
        <v>169</v>
      </c>
      <c r="D3620" s="45"/>
      <c r="E3620" s="45"/>
      <c r="F3620" s="46">
        <v>417</v>
      </c>
    </row>
    <row r="3621" spans="1:6" x14ac:dyDescent="0.25">
      <c r="A3621" s="44" t="s">
        <v>240</v>
      </c>
      <c r="B3621" s="45"/>
      <c r="C3621" s="61" t="s">
        <v>116</v>
      </c>
      <c r="D3621" s="45" t="s">
        <v>29</v>
      </c>
      <c r="E3621" s="62" t="s">
        <v>116</v>
      </c>
      <c r="F3621" s="46" t="s">
        <v>116</v>
      </c>
    </row>
    <row r="3622" spans="1:6" x14ac:dyDescent="0.25">
      <c r="A3622" s="54" t="s">
        <v>241</v>
      </c>
      <c r="B3622" s="55"/>
      <c r="C3622" s="63">
        <v>1</v>
      </c>
      <c r="D3622" s="55" t="s">
        <v>29</v>
      </c>
      <c r="E3622" s="64">
        <v>545660</v>
      </c>
      <c r="F3622" s="56">
        <v>545660</v>
      </c>
    </row>
    <row r="3623" spans="1:6" x14ac:dyDescent="0.25">
      <c r="A3623" s="54" t="s">
        <v>242</v>
      </c>
      <c r="B3623" s="55"/>
      <c r="C3623" s="63">
        <v>1</v>
      </c>
      <c r="D3623" s="55" t="s">
        <v>29</v>
      </c>
      <c r="E3623" s="64">
        <v>39000</v>
      </c>
      <c r="F3623" s="56">
        <v>39000</v>
      </c>
    </row>
    <row r="3624" spans="1:6" x14ac:dyDescent="0.25">
      <c r="A3624" s="54" t="s">
        <v>243</v>
      </c>
    </row>
    <row r="3625" spans="1:6" x14ac:dyDescent="0.25">
      <c r="A3625" s="54" t="s">
        <v>244</v>
      </c>
      <c r="B3625" s="55"/>
      <c r="C3625" s="63">
        <v>0.08</v>
      </c>
      <c r="D3625" s="55" t="s">
        <v>33</v>
      </c>
      <c r="E3625" s="64">
        <v>75000</v>
      </c>
      <c r="F3625" s="56">
        <v>6000</v>
      </c>
    </row>
    <row r="3626" spans="1:6" x14ac:dyDescent="0.25">
      <c r="A3626" s="54" t="s">
        <v>245</v>
      </c>
      <c r="B3626" s="55"/>
      <c r="C3626" s="63">
        <v>0.08</v>
      </c>
      <c r="D3626" s="55" t="s">
        <v>33</v>
      </c>
      <c r="E3626" s="64">
        <v>75000</v>
      </c>
      <c r="F3626" s="56">
        <v>6000</v>
      </c>
    </row>
    <row r="3627" spans="1:6" x14ac:dyDescent="0.25">
      <c r="A3627" s="54" t="s">
        <v>246</v>
      </c>
      <c r="B3627" s="55"/>
      <c r="C3627" s="63">
        <v>0.08</v>
      </c>
      <c r="D3627" s="55" t="s">
        <v>33</v>
      </c>
      <c r="E3627" s="64">
        <v>59500</v>
      </c>
      <c r="F3627" s="56">
        <v>4760</v>
      </c>
    </row>
    <row r="3628" spans="1:6" x14ac:dyDescent="0.25">
      <c r="A3628" s="54" t="s">
        <v>247</v>
      </c>
      <c r="B3628" s="55"/>
      <c r="C3628" s="63">
        <v>0.08</v>
      </c>
      <c r="D3628" s="55" t="s">
        <v>33</v>
      </c>
      <c r="E3628" s="64">
        <v>59500</v>
      </c>
      <c r="F3628" s="56">
        <v>4760</v>
      </c>
    </row>
    <row r="3629" spans="1:6" x14ac:dyDescent="0.25">
      <c r="A3629" s="54" t="s">
        <v>248</v>
      </c>
      <c r="B3629" s="55"/>
      <c r="C3629" s="63">
        <v>20</v>
      </c>
      <c r="D3629" s="55" t="s">
        <v>249</v>
      </c>
      <c r="E3629" s="64">
        <v>1200</v>
      </c>
      <c r="F3629" s="56">
        <v>24000</v>
      </c>
    </row>
    <row r="3630" spans="1:6" x14ac:dyDescent="0.25">
      <c r="A3630" s="57"/>
      <c r="B3630" s="55"/>
      <c r="C3630" s="55"/>
      <c r="D3630" s="55"/>
      <c r="E3630" s="55" t="s">
        <v>155</v>
      </c>
      <c r="F3630" s="56">
        <v>630180</v>
      </c>
    </row>
    <row r="3631" spans="1:6" x14ac:dyDescent="0.25">
      <c r="A3631" s="30" t="s">
        <v>0</v>
      </c>
      <c r="B3631" s="84">
        <v>0.02</v>
      </c>
      <c r="C3631" s="45" t="s">
        <v>169</v>
      </c>
      <c r="D3631" s="45"/>
      <c r="E3631" s="45"/>
      <c r="F3631" s="46">
        <v>12604</v>
      </c>
    </row>
    <row r="3632" spans="1:6" x14ac:dyDescent="0.25">
      <c r="A3632" s="44" t="s">
        <v>250</v>
      </c>
      <c r="B3632" s="45"/>
      <c r="C3632" s="61" t="s">
        <v>116</v>
      </c>
      <c r="D3632" s="45" t="s">
        <v>33</v>
      </c>
      <c r="E3632" s="62" t="s">
        <v>116</v>
      </c>
      <c r="F3632" s="46" t="s">
        <v>116</v>
      </c>
    </row>
    <row r="3633" spans="1:6" x14ac:dyDescent="0.25">
      <c r="A3633" s="54" t="s">
        <v>242</v>
      </c>
      <c r="B3633" s="55"/>
      <c r="C3633" s="63">
        <v>9.24</v>
      </c>
      <c r="D3633" s="55" t="s">
        <v>29</v>
      </c>
      <c r="E3633" s="64">
        <v>39000</v>
      </c>
      <c r="F3633" s="56">
        <v>360360</v>
      </c>
    </row>
    <row r="3634" spans="1:6" x14ac:dyDescent="0.25">
      <c r="A3634" s="54" t="s">
        <v>243</v>
      </c>
    </row>
    <row r="3635" spans="1:6" x14ac:dyDescent="0.25">
      <c r="A3635" s="54" t="s">
        <v>244</v>
      </c>
      <c r="B3635" s="55"/>
      <c r="C3635" s="63">
        <v>0.73699999999999999</v>
      </c>
      <c r="D3635" s="55" t="s">
        <v>33</v>
      </c>
      <c r="E3635" s="64">
        <v>75000</v>
      </c>
      <c r="F3635" s="56">
        <v>55275</v>
      </c>
    </row>
    <row r="3636" spans="1:6" x14ac:dyDescent="0.25">
      <c r="A3636" s="54" t="s">
        <v>245</v>
      </c>
      <c r="B3636" s="55"/>
      <c r="C3636" s="63">
        <v>0.70350000000000001</v>
      </c>
      <c r="D3636" s="55" t="s">
        <v>33</v>
      </c>
      <c r="E3636" s="64">
        <v>75000</v>
      </c>
      <c r="F3636" s="56">
        <v>52763</v>
      </c>
    </row>
    <row r="3637" spans="1:6" x14ac:dyDescent="0.25">
      <c r="A3637" s="54" t="s">
        <v>251</v>
      </c>
      <c r="B3637" s="55"/>
      <c r="C3637" s="63">
        <v>200</v>
      </c>
      <c r="D3637" s="55" t="s">
        <v>252</v>
      </c>
      <c r="E3637" s="64">
        <v>50</v>
      </c>
      <c r="F3637" s="56">
        <v>10000</v>
      </c>
    </row>
    <row r="3638" spans="1:6" x14ac:dyDescent="0.25">
      <c r="A3638" s="54" t="s">
        <v>223</v>
      </c>
      <c r="B3638" s="55"/>
      <c r="C3638" s="63">
        <v>0.10895000000000001</v>
      </c>
      <c r="D3638" s="55" t="s">
        <v>151</v>
      </c>
      <c r="E3638" s="64">
        <v>275351</v>
      </c>
      <c r="F3638" s="56">
        <v>29999</v>
      </c>
    </row>
    <row r="3639" spans="1:6" x14ac:dyDescent="0.25">
      <c r="A3639" s="54" t="s">
        <v>159</v>
      </c>
      <c r="B3639" s="55"/>
      <c r="C3639" s="63">
        <v>0.05</v>
      </c>
      <c r="D3639" s="55" t="s">
        <v>160</v>
      </c>
      <c r="E3639" s="64">
        <v>29999</v>
      </c>
      <c r="F3639" s="56">
        <v>1500</v>
      </c>
    </row>
    <row r="3640" spans="1:6" x14ac:dyDescent="0.25">
      <c r="A3640" s="54" t="s">
        <v>253</v>
      </c>
      <c r="B3640" s="55"/>
      <c r="C3640" s="63">
        <v>0.125</v>
      </c>
      <c r="D3640" s="55" t="s">
        <v>167</v>
      </c>
      <c r="E3640" s="64">
        <v>46400</v>
      </c>
      <c r="F3640" s="56">
        <v>5800</v>
      </c>
    </row>
    <row r="3641" spans="1:6" x14ac:dyDescent="0.25">
      <c r="A3641" s="54" t="s">
        <v>254</v>
      </c>
      <c r="B3641" s="55"/>
      <c r="C3641" s="63">
        <v>1.44</v>
      </c>
      <c r="D3641" s="55" t="s">
        <v>33</v>
      </c>
      <c r="E3641" s="64">
        <v>292750</v>
      </c>
      <c r="F3641" s="56">
        <v>421560</v>
      </c>
    </row>
    <row r="3642" spans="1:6" x14ac:dyDescent="0.25">
      <c r="A3642" s="54" t="s">
        <v>255</v>
      </c>
    </row>
    <row r="3643" spans="1:6" x14ac:dyDescent="0.25">
      <c r="A3643" s="54" t="s">
        <v>256</v>
      </c>
      <c r="B3643" s="55"/>
      <c r="C3643" s="63">
        <v>1.44</v>
      </c>
      <c r="D3643" s="55" t="s">
        <v>33</v>
      </c>
      <c r="E3643" s="64">
        <v>10843</v>
      </c>
      <c r="F3643" s="56">
        <v>15614</v>
      </c>
    </row>
    <row r="3645" spans="1:6" x14ac:dyDescent="0.25">
      <c r="A3645" s="59" t="s">
        <v>176</v>
      </c>
      <c r="B3645" s="85"/>
      <c r="C3645" s="76"/>
      <c r="D3645" s="83" t="s">
        <v>177</v>
      </c>
      <c r="E3645" s="85"/>
      <c r="F3645" s="60"/>
    </row>
    <row r="3646" spans="1:6" x14ac:dyDescent="0.25">
      <c r="A3646" s="19"/>
      <c r="B3646" s="65"/>
      <c r="C3646" s="65"/>
      <c r="D3646" s="66"/>
      <c r="E3646" s="65"/>
      <c r="F3646" s="20"/>
    </row>
    <row r="3647" spans="1:6" x14ac:dyDescent="0.25">
      <c r="A3647" s="22" t="s">
        <v>116</v>
      </c>
      <c r="B3647" s="67"/>
      <c r="C3647" s="65"/>
      <c r="D3647" s="67" t="s">
        <v>117</v>
      </c>
      <c r="E3647" s="68" t="s">
        <v>116</v>
      </c>
      <c r="F3647" s="24"/>
    </row>
    <row r="3648" spans="1:6" x14ac:dyDescent="0.25">
      <c r="A3648" s="25" t="s">
        <v>116</v>
      </c>
      <c r="B3648" s="65"/>
      <c r="C3648" s="65"/>
      <c r="D3648" s="67" t="s">
        <v>118</v>
      </c>
      <c r="E3648" s="69" t="s">
        <v>116</v>
      </c>
      <c r="F3648" s="24"/>
    </row>
    <row r="3649" spans="1:6" x14ac:dyDescent="0.25">
      <c r="A3649" s="23" t="s">
        <v>116</v>
      </c>
      <c r="B3649" s="65"/>
      <c r="C3649" s="65"/>
      <c r="D3649" s="67" t="s">
        <v>119</v>
      </c>
      <c r="E3649" s="67" t="s">
        <v>116</v>
      </c>
      <c r="F3649" s="24"/>
    </row>
    <row r="3650" spans="1:6" x14ac:dyDescent="0.25">
      <c r="A3650" s="23" t="s">
        <v>116</v>
      </c>
      <c r="B3650" s="67"/>
      <c r="C3650" s="65"/>
      <c r="D3650" s="67" t="s">
        <v>120</v>
      </c>
      <c r="E3650" s="69">
        <v>37</v>
      </c>
      <c r="F3650" s="24"/>
    </row>
    <row r="3651" spans="1:6" x14ac:dyDescent="0.25">
      <c r="A3651" s="23" t="s">
        <v>116</v>
      </c>
      <c r="B3651" s="67"/>
      <c r="C3651" s="65"/>
      <c r="D3651" s="70"/>
      <c r="E3651" s="66"/>
      <c r="F3651" s="24"/>
    </row>
    <row r="3652" spans="1:6" x14ac:dyDescent="0.25">
      <c r="A3652" s="25"/>
      <c r="B3652" s="65"/>
      <c r="C3652" s="65"/>
      <c r="D3652" s="71"/>
      <c r="E3652" s="65"/>
      <c r="F3652" s="26"/>
    </row>
    <row r="3653" spans="1:6" x14ac:dyDescent="0.25">
      <c r="A3653" s="27"/>
      <c r="B3653" s="70"/>
      <c r="C3653" s="70"/>
      <c r="D3653" s="65"/>
      <c r="E3653" s="65"/>
      <c r="F3653" s="26"/>
    </row>
    <row r="3654" spans="1:6" x14ac:dyDescent="0.25">
      <c r="A3654" s="28" t="s">
        <v>121</v>
      </c>
      <c r="B3654" s="65"/>
      <c r="C3654" s="65"/>
      <c r="D3654" s="65"/>
      <c r="E3654" s="65"/>
      <c r="F3654" s="24"/>
    </row>
    <row r="3655" spans="1:6" x14ac:dyDescent="0.25">
      <c r="A3655" s="29" t="s">
        <v>116</v>
      </c>
      <c r="B3655" s="67"/>
      <c r="C3655" s="67"/>
      <c r="D3655" s="65"/>
      <c r="E3655" s="65"/>
      <c r="F3655" s="24"/>
    </row>
    <row r="3656" spans="1:6" x14ac:dyDescent="0.25">
      <c r="A3656" s="29" t="s">
        <v>116</v>
      </c>
      <c r="B3656" s="67"/>
      <c r="C3656" s="67"/>
      <c r="D3656" s="65"/>
      <c r="E3656" s="65"/>
      <c r="F3656" s="24"/>
    </row>
    <row r="3657" spans="1:6" x14ac:dyDescent="0.25">
      <c r="A3657" s="30" t="s">
        <v>116</v>
      </c>
      <c r="B3657" s="45"/>
      <c r="C3657" s="45"/>
      <c r="F3657" s="32"/>
    </row>
    <row r="3658" spans="1:6" x14ac:dyDescent="0.25">
      <c r="A3658" s="38" t="s">
        <v>126</v>
      </c>
      <c r="B3658" s="73"/>
      <c r="C3658" s="73"/>
      <c r="D3658" s="73"/>
      <c r="E3658" s="73"/>
      <c r="F3658" s="39"/>
    </row>
    <row r="3660" spans="1:6" x14ac:dyDescent="0.25">
      <c r="A3660" s="57"/>
      <c r="B3660" s="55"/>
      <c r="C3660" s="55"/>
      <c r="D3660" s="55"/>
      <c r="E3660" s="55" t="s">
        <v>155</v>
      </c>
      <c r="F3660" s="56">
        <v>952871</v>
      </c>
    </row>
    <row r="3661" spans="1:6" x14ac:dyDescent="0.25">
      <c r="A3661" s="30" t="s">
        <v>0</v>
      </c>
      <c r="B3661" s="84">
        <v>1.1000000000000001</v>
      </c>
      <c r="C3661" s="45" t="s">
        <v>169</v>
      </c>
      <c r="D3661" s="45"/>
      <c r="E3661" s="45"/>
      <c r="F3661" s="46">
        <v>1048158</v>
      </c>
    </row>
    <row r="3662" spans="1:6" x14ac:dyDescent="0.25">
      <c r="A3662" s="31" t="s">
        <v>170</v>
      </c>
      <c r="B3662" s="45"/>
      <c r="C3662" s="45"/>
      <c r="D3662" s="45"/>
      <c r="E3662" s="45"/>
      <c r="F3662" s="47">
        <v>1064026</v>
      </c>
    </row>
    <row r="3664" spans="1:6" x14ac:dyDescent="0.25">
      <c r="A3664" s="48"/>
      <c r="B3664" s="45" t="s">
        <v>134</v>
      </c>
      <c r="C3664" s="45"/>
      <c r="D3664" s="78"/>
      <c r="E3664" s="79" t="s">
        <v>116</v>
      </c>
      <c r="F3664" s="49">
        <v>1306776</v>
      </c>
    </row>
    <row r="3666" spans="1:6" x14ac:dyDescent="0.25">
      <c r="A3666" s="30"/>
      <c r="B3666" s="45"/>
      <c r="C3666" s="45"/>
      <c r="D3666" s="80" t="s">
        <v>135</v>
      </c>
      <c r="E3666" s="81"/>
      <c r="F3666" s="50">
        <v>1306776</v>
      </c>
    </row>
    <row r="3667" spans="1:6" x14ac:dyDescent="0.25">
      <c r="A3667" s="51" t="s">
        <v>257</v>
      </c>
      <c r="B3667" s="45"/>
      <c r="C3667" s="45"/>
      <c r="D3667" s="82"/>
      <c r="E3667" s="45"/>
      <c r="F3667" s="51"/>
    </row>
    <row r="3668" spans="1:6" x14ac:dyDescent="0.25">
      <c r="A3668" s="30"/>
      <c r="B3668" s="45"/>
      <c r="C3668" s="45"/>
      <c r="D3668" s="45"/>
      <c r="E3668" s="45"/>
      <c r="F3668" s="52"/>
    </row>
    <row r="3670" spans="1:6" x14ac:dyDescent="0.25">
      <c r="A3670" s="40" t="s">
        <v>468</v>
      </c>
      <c r="B3670" s="74" t="s">
        <v>469</v>
      </c>
      <c r="C3670" s="75"/>
      <c r="D3670" s="75"/>
      <c r="E3670" s="75"/>
      <c r="F3670" s="41"/>
    </row>
    <row r="3671" spans="1:6" x14ac:dyDescent="0.25">
      <c r="B3671" s="74" t="s">
        <v>470</v>
      </c>
    </row>
    <row r="3673" spans="1:6" x14ac:dyDescent="0.25">
      <c r="A3673" s="53" t="s">
        <v>139</v>
      </c>
      <c r="B3673" s="76"/>
      <c r="C3673" s="83" t="s">
        <v>0</v>
      </c>
      <c r="D3673" s="77" t="s">
        <v>2</v>
      </c>
      <c r="E3673" s="76" t="s">
        <v>140</v>
      </c>
      <c r="F3673" s="43" t="s">
        <v>131</v>
      </c>
    </row>
    <row r="3675" spans="1:6" x14ac:dyDescent="0.25">
      <c r="A3675" s="44" t="s">
        <v>471</v>
      </c>
      <c r="B3675" s="45"/>
      <c r="C3675" s="61">
        <v>1</v>
      </c>
      <c r="D3675" s="45" t="s">
        <v>29</v>
      </c>
      <c r="E3675" s="62">
        <v>150000</v>
      </c>
      <c r="F3675" s="46">
        <v>150000</v>
      </c>
    </row>
    <row r="3676" spans="1:6" x14ac:dyDescent="0.25">
      <c r="A3676" s="44" t="s">
        <v>472</v>
      </c>
      <c r="B3676" s="45"/>
      <c r="C3676" s="61">
        <v>1</v>
      </c>
      <c r="D3676" s="45" t="s">
        <v>29</v>
      </c>
      <c r="E3676" s="62">
        <v>52950</v>
      </c>
      <c r="F3676" s="46">
        <v>52950</v>
      </c>
    </row>
    <row r="3677" spans="1:6" x14ac:dyDescent="0.25">
      <c r="A3677" s="44" t="s">
        <v>473</v>
      </c>
      <c r="B3677" s="45"/>
      <c r="C3677" s="61">
        <v>1</v>
      </c>
      <c r="D3677" s="45" t="s">
        <v>29</v>
      </c>
      <c r="E3677" s="62">
        <v>65000</v>
      </c>
      <c r="F3677" s="46">
        <v>65000</v>
      </c>
    </row>
    <row r="3678" spans="1:6" x14ac:dyDescent="0.25">
      <c r="A3678" s="44" t="s">
        <v>474</v>
      </c>
      <c r="B3678" s="45"/>
      <c r="C3678" s="61">
        <v>1</v>
      </c>
      <c r="D3678" s="45" t="s">
        <v>29</v>
      </c>
      <c r="E3678" s="62">
        <v>26738</v>
      </c>
      <c r="F3678" s="46">
        <v>26738</v>
      </c>
    </row>
    <row r="3679" spans="1:6" x14ac:dyDescent="0.25">
      <c r="A3679" s="44" t="s">
        <v>475</v>
      </c>
      <c r="B3679" s="45"/>
      <c r="C3679" s="61">
        <v>2</v>
      </c>
      <c r="D3679" s="45" t="s">
        <v>29</v>
      </c>
      <c r="E3679" s="62">
        <v>17000</v>
      </c>
      <c r="F3679" s="46">
        <v>34000</v>
      </c>
    </row>
    <row r="3680" spans="1:6" x14ac:dyDescent="0.25">
      <c r="A3680" s="44" t="s">
        <v>476</v>
      </c>
      <c r="B3680" s="45"/>
      <c r="C3680" s="61">
        <v>1</v>
      </c>
      <c r="D3680" s="45" t="s">
        <v>29</v>
      </c>
      <c r="E3680" s="62">
        <v>17000</v>
      </c>
      <c r="F3680" s="46">
        <v>17000</v>
      </c>
    </row>
    <row r="3681" spans="1:6" x14ac:dyDescent="0.25">
      <c r="A3681" s="44" t="s">
        <v>477</v>
      </c>
      <c r="B3681" s="45"/>
      <c r="C3681" s="61">
        <v>1</v>
      </c>
      <c r="D3681" s="45" t="s">
        <v>29</v>
      </c>
      <c r="E3681" s="62">
        <v>10000</v>
      </c>
      <c r="F3681" s="46">
        <v>10000</v>
      </c>
    </row>
    <row r="3682" spans="1:6" x14ac:dyDescent="0.25">
      <c r="A3682" s="44" t="s">
        <v>261</v>
      </c>
      <c r="B3682" s="45"/>
      <c r="C3682" s="61">
        <v>4</v>
      </c>
      <c r="D3682" s="45" t="s">
        <v>29</v>
      </c>
      <c r="E3682" s="62">
        <v>1000</v>
      </c>
      <c r="F3682" s="46">
        <v>4000</v>
      </c>
    </row>
    <row r="3683" spans="1:6" x14ac:dyDescent="0.25">
      <c r="A3683" s="44" t="s">
        <v>478</v>
      </c>
      <c r="B3683" s="45"/>
      <c r="C3683" s="61">
        <v>1</v>
      </c>
      <c r="D3683" s="45" t="s">
        <v>29</v>
      </c>
      <c r="E3683" s="62">
        <v>14000</v>
      </c>
      <c r="F3683" s="46">
        <v>14000</v>
      </c>
    </row>
    <row r="3684" spans="1:6" x14ac:dyDescent="0.25">
      <c r="A3684" s="31" t="s">
        <v>144</v>
      </c>
      <c r="B3684" s="45"/>
      <c r="C3684" s="45"/>
      <c r="D3684" s="45"/>
      <c r="E3684" s="45"/>
      <c r="F3684" s="47">
        <v>373688</v>
      </c>
    </row>
    <row r="3686" spans="1:6" x14ac:dyDescent="0.25">
      <c r="A3686" s="53" t="s">
        <v>148</v>
      </c>
      <c r="B3686" s="76"/>
      <c r="C3686" s="77" t="s">
        <v>0</v>
      </c>
      <c r="D3686" s="76" t="s">
        <v>2</v>
      </c>
      <c r="E3686" s="76" t="s">
        <v>149</v>
      </c>
      <c r="F3686" s="43" t="s">
        <v>131</v>
      </c>
    </row>
    <row r="3688" spans="1:6" x14ac:dyDescent="0.25">
      <c r="A3688" s="44" t="s">
        <v>408</v>
      </c>
      <c r="B3688" s="45"/>
      <c r="C3688" s="61" t="s">
        <v>116</v>
      </c>
      <c r="D3688" s="45" t="s">
        <v>151</v>
      </c>
      <c r="E3688" s="62" t="s">
        <v>116</v>
      </c>
      <c r="F3688" s="46" t="s">
        <v>116</v>
      </c>
    </row>
    <row r="3690" spans="1:6" x14ac:dyDescent="0.25">
      <c r="A3690" s="54" t="s">
        <v>263</v>
      </c>
      <c r="B3690" s="55"/>
      <c r="C3690" s="63">
        <v>1</v>
      </c>
      <c r="D3690" s="55" t="s">
        <v>151</v>
      </c>
      <c r="E3690" s="64">
        <v>183297</v>
      </c>
      <c r="F3690" s="56">
        <v>183297</v>
      </c>
    </row>
    <row r="3692" spans="1:6" x14ac:dyDescent="0.25">
      <c r="A3692" s="54" t="s">
        <v>225</v>
      </c>
      <c r="B3692" s="55"/>
      <c r="C3692" s="63">
        <v>1</v>
      </c>
      <c r="D3692" s="55" t="s">
        <v>151</v>
      </c>
      <c r="E3692" s="64">
        <v>56153</v>
      </c>
      <c r="F3692" s="56">
        <v>56153</v>
      </c>
    </row>
    <row r="3694" spans="1:6" x14ac:dyDescent="0.25">
      <c r="A3694" s="54" t="s">
        <v>154</v>
      </c>
      <c r="B3694" s="55"/>
      <c r="C3694" s="63">
        <v>1</v>
      </c>
      <c r="D3694" s="55" t="s">
        <v>151</v>
      </c>
      <c r="E3694" s="64">
        <v>37951</v>
      </c>
      <c r="F3694" s="56">
        <v>37951</v>
      </c>
    </row>
    <row r="3696" spans="1:6" x14ac:dyDescent="0.25">
      <c r="A3696" s="57"/>
      <c r="B3696" s="55"/>
      <c r="C3696" s="55"/>
      <c r="D3696" s="55"/>
      <c r="E3696" s="55" t="s">
        <v>155</v>
      </c>
      <c r="F3696" s="56">
        <v>277401</v>
      </c>
    </row>
    <row r="3697" spans="1:6" x14ac:dyDescent="0.25">
      <c r="A3697" s="30" t="s">
        <v>108</v>
      </c>
      <c r="B3697" s="84">
        <v>1.54112</v>
      </c>
      <c r="C3697" s="45" t="s">
        <v>156</v>
      </c>
      <c r="D3697" s="45"/>
      <c r="E3697" s="45"/>
      <c r="F3697" s="46">
        <v>180000</v>
      </c>
    </row>
    <row r="3699" spans="1:6" x14ac:dyDescent="0.25">
      <c r="A3699" s="31" t="s">
        <v>157</v>
      </c>
      <c r="B3699" s="45"/>
      <c r="C3699" s="45"/>
      <c r="D3699" s="45"/>
      <c r="E3699" s="45"/>
      <c r="F3699" s="47">
        <v>180000</v>
      </c>
    </row>
    <row r="3701" spans="1:6" x14ac:dyDescent="0.25">
      <c r="A3701" s="58" t="s">
        <v>158</v>
      </c>
      <c r="B3701" s="76"/>
      <c r="C3701" s="83" t="s">
        <v>0</v>
      </c>
      <c r="D3701" s="77" t="s">
        <v>2</v>
      </c>
      <c r="E3701" s="76" t="s">
        <v>140</v>
      </c>
      <c r="F3701" s="43" t="s">
        <v>131</v>
      </c>
    </row>
    <row r="3703" spans="1:6" x14ac:dyDescent="0.25">
      <c r="A3703" s="44" t="s">
        <v>159</v>
      </c>
      <c r="B3703" s="45"/>
      <c r="C3703" s="61">
        <v>0.05</v>
      </c>
      <c r="D3703" s="45" t="s">
        <v>160</v>
      </c>
      <c r="E3703" s="62">
        <v>180000</v>
      </c>
      <c r="F3703" s="46">
        <v>9000</v>
      </c>
    </row>
    <row r="3705" spans="1:6" x14ac:dyDescent="0.25">
      <c r="A3705" s="31" t="s">
        <v>161</v>
      </c>
      <c r="B3705" s="45"/>
      <c r="C3705" s="45"/>
      <c r="D3705" s="45"/>
      <c r="E3705" s="45"/>
      <c r="F3705" s="47">
        <v>9000</v>
      </c>
    </row>
    <row r="3707" spans="1:6" x14ac:dyDescent="0.25">
      <c r="A3707" s="42" t="s">
        <v>129</v>
      </c>
      <c r="B3707" s="76"/>
      <c r="C3707" s="77" t="s">
        <v>0</v>
      </c>
      <c r="D3707" s="76" t="s">
        <v>2</v>
      </c>
      <c r="E3707" s="76" t="s">
        <v>130</v>
      </c>
      <c r="F3707" s="43" t="s">
        <v>131</v>
      </c>
    </row>
    <row r="3709" spans="1:6" x14ac:dyDescent="0.25">
      <c r="A3709" s="44" t="s">
        <v>264</v>
      </c>
      <c r="B3709" s="45"/>
      <c r="C3709" s="61" t="s">
        <v>116</v>
      </c>
      <c r="D3709" s="45" t="s">
        <v>25</v>
      </c>
      <c r="E3709" s="62" t="s">
        <v>116</v>
      </c>
      <c r="F3709" s="46" t="s">
        <v>116</v>
      </c>
    </row>
    <row r="3711" spans="1:6" x14ac:dyDescent="0.25">
      <c r="A3711" s="54" t="s">
        <v>265</v>
      </c>
      <c r="B3711" s="55"/>
      <c r="C3711" s="63">
        <v>5.1900000000000002E-3</v>
      </c>
      <c r="D3711" s="55" t="s">
        <v>113</v>
      </c>
      <c r="E3711" s="64">
        <v>181247</v>
      </c>
      <c r="F3711" s="56">
        <v>941</v>
      </c>
    </row>
    <row r="3712" spans="1:6" x14ac:dyDescent="0.25">
      <c r="A3712" s="54" t="s">
        <v>266</v>
      </c>
      <c r="B3712" s="55"/>
      <c r="C3712" s="63">
        <v>1</v>
      </c>
      <c r="D3712" s="55" t="s">
        <v>3</v>
      </c>
      <c r="E3712" s="64">
        <v>1588</v>
      </c>
      <c r="F3712" s="56">
        <v>1588</v>
      </c>
    </row>
    <row r="3713" spans="1:6" x14ac:dyDescent="0.25">
      <c r="A3713" s="54" t="s">
        <v>267</v>
      </c>
      <c r="B3713" s="55"/>
      <c r="C3713" s="63">
        <v>5.1799999999999997E-3</v>
      </c>
      <c r="D3713" s="55" t="s">
        <v>167</v>
      </c>
      <c r="E3713" s="64">
        <v>67000</v>
      </c>
      <c r="F3713" s="56">
        <v>347</v>
      </c>
    </row>
    <row r="3714" spans="1:6" x14ac:dyDescent="0.25">
      <c r="A3714" s="54" t="s">
        <v>268</v>
      </c>
      <c r="B3714" s="55"/>
      <c r="C3714" s="63">
        <v>4.0000000000000003E-5</v>
      </c>
      <c r="D3714" s="55" t="s">
        <v>110</v>
      </c>
      <c r="E3714" s="64">
        <v>350000</v>
      </c>
      <c r="F3714" s="56">
        <v>14</v>
      </c>
    </row>
    <row r="3715" spans="1:6" x14ac:dyDescent="0.25">
      <c r="A3715" s="54" t="s">
        <v>269</v>
      </c>
      <c r="B3715" s="55"/>
      <c r="C3715" s="63">
        <v>4.0000000000000003E-5</v>
      </c>
      <c r="D3715" s="55" t="s">
        <v>110</v>
      </c>
      <c r="E3715" s="64">
        <v>350000</v>
      </c>
      <c r="F3715" s="56">
        <v>14</v>
      </c>
    </row>
    <row r="3716" spans="1:6" x14ac:dyDescent="0.25">
      <c r="A3716" s="54" t="s">
        <v>270</v>
      </c>
      <c r="B3716" s="55"/>
      <c r="C3716" s="63">
        <v>6.9999999999999994E-5</v>
      </c>
      <c r="D3716" s="55" t="s">
        <v>249</v>
      </c>
      <c r="E3716" s="64">
        <v>100000</v>
      </c>
      <c r="F3716" s="56">
        <v>7</v>
      </c>
    </row>
    <row r="3717" spans="1:6" x14ac:dyDescent="0.25">
      <c r="A3717" s="54" t="s">
        <v>271</v>
      </c>
      <c r="B3717" s="55"/>
      <c r="C3717" s="63">
        <v>1.04E-2</v>
      </c>
      <c r="D3717" s="55" t="s">
        <v>110</v>
      </c>
      <c r="E3717" s="64">
        <v>20000</v>
      </c>
      <c r="F3717" s="56">
        <v>208</v>
      </c>
    </row>
    <row r="3718" spans="1:6" x14ac:dyDescent="0.25">
      <c r="A3718" s="54" t="s">
        <v>272</v>
      </c>
    </row>
    <row r="3719" spans="1:6" x14ac:dyDescent="0.25">
      <c r="A3719" s="57"/>
      <c r="B3719" s="55"/>
      <c r="C3719" s="55"/>
      <c r="D3719" s="55"/>
      <c r="E3719" s="55" t="s">
        <v>155</v>
      </c>
      <c r="F3719" s="56">
        <v>3119</v>
      </c>
    </row>
    <row r="3720" spans="1:6" x14ac:dyDescent="0.25">
      <c r="A3720" s="30" t="s">
        <v>108</v>
      </c>
      <c r="B3720" s="84">
        <v>1</v>
      </c>
      <c r="C3720" s="45" t="s">
        <v>189</v>
      </c>
      <c r="D3720" s="45"/>
      <c r="E3720" s="45"/>
      <c r="F3720" s="46">
        <v>3119</v>
      </c>
    </row>
    <row r="3722" spans="1:6" x14ac:dyDescent="0.25">
      <c r="A3722" s="31" t="s">
        <v>133</v>
      </c>
      <c r="B3722" s="45"/>
      <c r="C3722" s="45"/>
      <c r="D3722" s="45"/>
      <c r="E3722" s="45"/>
      <c r="F3722" s="47">
        <v>3119</v>
      </c>
    </row>
    <row r="3724" spans="1:6" x14ac:dyDescent="0.25">
      <c r="A3724" s="53" t="s">
        <v>194</v>
      </c>
      <c r="B3724" s="76"/>
      <c r="C3724" s="83" t="s">
        <v>0</v>
      </c>
      <c r="D3724" s="77" t="s">
        <v>2</v>
      </c>
      <c r="E3724" s="76" t="s">
        <v>140</v>
      </c>
      <c r="F3724" s="43" t="s">
        <v>131</v>
      </c>
    </row>
    <row r="3726" spans="1:6" x14ac:dyDescent="0.25">
      <c r="A3726" s="44" t="s">
        <v>274</v>
      </c>
      <c r="B3726" s="45"/>
      <c r="C3726" s="61">
        <v>2</v>
      </c>
      <c r="D3726" s="45" t="s">
        <v>25</v>
      </c>
      <c r="E3726" s="62">
        <v>1000</v>
      </c>
      <c r="F3726" s="46">
        <v>2000</v>
      </c>
    </row>
    <row r="3727" spans="1:6" x14ac:dyDescent="0.25">
      <c r="A3727" s="44" t="s">
        <v>275</v>
      </c>
    </row>
    <row r="3729" spans="1:6" x14ac:dyDescent="0.25">
      <c r="A3729" s="31" t="s">
        <v>198</v>
      </c>
      <c r="B3729" s="45"/>
      <c r="C3729" s="45"/>
      <c r="D3729" s="45"/>
      <c r="E3729" s="45"/>
      <c r="F3729" s="47">
        <v>2000</v>
      </c>
    </row>
    <row r="3731" spans="1:6" x14ac:dyDescent="0.25">
      <c r="A3731" s="48"/>
      <c r="B3731" s="45" t="s">
        <v>134</v>
      </c>
      <c r="C3731" s="45"/>
      <c r="D3731" s="78"/>
      <c r="E3731" s="79" t="s">
        <v>116</v>
      </c>
      <c r="F3731" s="49">
        <v>567807</v>
      </c>
    </row>
    <row r="3733" spans="1:6" x14ac:dyDescent="0.25">
      <c r="A3733" s="30"/>
      <c r="B3733" s="45"/>
      <c r="C3733" s="45"/>
      <c r="D3733" s="80" t="s">
        <v>135</v>
      </c>
      <c r="E3733" s="81"/>
      <c r="F3733" s="50">
        <v>567807</v>
      </c>
    </row>
    <row r="3734" spans="1:6" x14ac:dyDescent="0.25">
      <c r="A3734" s="51" t="s">
        <v>479</v>
      </c>
      <c r="B3734" s="45"/>
      <c r="C3734" s="45"/>
      <c r="D3734" s="82"/>
      <c r="E3734" s="45"/>
      <c r="F3734" s="51"/>
    </row>
    <row r="3735" spans="1:6" x14ac:dyDescent="0.25">
      <c r="A3735" s="30"/>
      <c r="B3735" s="45"/>
      <c r="C3735" s="45"/>
      <c r="D3735" s="45"/>
      <c r="E3735" s="45"/>
      <c r="F3735" s="52"/>
    </row>
    <row r="3737" spans="1:6" x14ac:dyDescent="0.25">
      <c r="A3737" s="40" t="s">
        <v>172</v>
      </c>
      <c r="B3737" s="74" t="s">
        <v>173</v>
      </c>
      <c r="C3737" s="75"/>
      <c r="D3737" s="75"/>
      <c r="E3737" s="75"/>
      <c r="F3737" s="41"/>
    </row>
    <row r="3738" spans="1:6" x14ac:dyDescent="0.25">
      <c r="A3738" s="53" t="s">
        <v>148</v>
      </c>
      <c r="B3738" s="76"/>
      <c r="C3738" s="77" t="s">
        <v>0</v>
      </c>
      <c r="D3738" s="76" t="s">
        <v>2</v>
      </c>
      <c r="E3738" s="76" t="s">
        <v>149</v>
      </c>
      <c r="F3738" s="43" t="s">
        <v>131</v>
      </c>
    </row>
    <row r="3740" spans="1:6" x14ac:dyDescent="0.25">
      <c r="A3740" s="44" t="s">
        <v>174</v>
      </c>
      <c r="B3740" s="45"/>
      <c r="C3740" s="61" t="s">
        <v>116</v>
      </c>
      <c r="D3740" s="45" t="s">
        <v>151</v>
      </c>
      <c r="E3740" s="62" t="s">
        <v>116</v>
      </c>
      <c r="F3740" s="46" t="s">
        <v>116</v>
      </c>
    </row>
    <row r="3742" spans="1:6" x14ac:dyDescent="0.25">
      <c r="A3742" s="54" t="s">
        <v>175</v>
      </c>
      <c r="B3742" s="55"/>
      <c r="C3742" s="63">
        <v>1</v>
      </c>
      <c r="D3742" s="55" t="s">
        <v>151</v>
      </c>
      <c r="E3742" s="64">
        <v>126393</v>
      </c>
      <c r="F3742" s="56">
        <v>126393</v>
      </c>
    </row>
    <row r="3745" spans="1:6" x14ac:dyDescent="0.25">
      <c r="A3745" s="59" t="s">
        <v>176</v>
      </c>
      <c r="B3745" s="85"/>
      <c r="C3745" s="76"/>
      <c r="D3745" s="83" t="s">
        <v>177</v>
      </c>
      <c r="E3745" s="85"/>
      <c r="F3745" s="60"/>
    </row>
    <row r="3746" spans="1:6" x14ac:dyDescent="0.25">
      <c r="A3746" s="19"/>
      <c r="B3746" s="65"/>
      <c r="C3746" s="65"/>
      <c r="D3746" s="66"/>
      <c r="E3746" s="65"/>
      <c r="F3746" s="20"/>
    </row>
    <row r="3747" spans="1:6" x14ac:dyDescent="0.25">
      <c r="A3747" s="22" t="s">
        <v>116</v>
      </c>
      <c r="B3747" s="67"/>
      <c r="C3747" s="65"/>
      <c r="D3747" s="67" t="s">
        <v>117</v>
      </c>
      <c r="E3747" s="68" t="s">
        <v>116</v>
      </c>
      <c r="F3747" s="24"/>
    </row>
    <row r="3748" spans="1:6" x14ac:dyDescent="0.25">
      <c r="A3748" s="25" t="s">
        <v>116</v>
      </c>
      <c r="B3748" s="65"/>
      <c r="C3748" s="65"/>
      <c r="D3748" s="67" t="s">
        <v>118</v>
      </c>
      <c r="E3748" s="69" t="s">
        <v>116</v>
      </c>
      <c r="F3748" s="24"/>
    </row>
    <row r="3749" spans="1:6" x14ac:dyDescent="0.25">
      <c r="A3749" s="23" t="s">
        <v>116</v>
      </c>
      <c r="B3749" s="65"/>
      <c r="C3749" s="65"/>
      <c r="D3749" s="67" t="s">
        <v>119</v>
      </c>
      <c r="E3749" s="67" t="s">
        <v>116</v>
      </c>
      <c r="F3749" s="24"/>
    </row>
    <row r="3750" spans="1:6" x14ac:dyDescent="0.25">
      <c r="A3750" s="23" t="s">
        <v>116</v>
      </c>
      <c r="B3750" s="67"/>
      <c r="C3750" s="65"/>
      <c r="D3750" s="67" t="s">
        <v>120</v>
      </c>
      <c r="E3750" s="69">
        <v>38</v>
      </c>
      <c r="F3750" s="24"/>
    </row>
    <row r="3751" spans="1:6" x14ac:dyDescent="0.25">
      <c r="A3751" s="23" t="s">
        <v>116</v>
      </c>
      <c r="B3751" s="67"/>
      <c r="C3751" s="65"/>
      <c r="D3751" s="70"/>
      <c r="E3751" s="66"/>
      <c r="F3751" s="24"/>
    </row>
    <row r="3752" spans="1:6" x14ac:dyDescent="0.25">
      <c r="A3752" s="25"/>
      <c r="B3752" s="65"/>
      <c r="C3752" s="65"/>
      <c r="D3752" s="71"/>
      <c r="E3752" s="65"/>
      <c r="F3752" s="26"/>
    </row>
    <row r="3753" spans="1:6" x14ac:dyDescent="0.25">
      <c r="A3753" s="27"/>
      <c r="B3753" s="70"/>
      <c r="C3753" s="70"/>
      <c r="D3753" s="65"/>
      <c r="E3753" s="65"/>
      <c r="F3753" s="26"/>
    </row>
    <row r="3754" spans="1:6" x14ac:dyDescent="0.25">
      <c r="A3754" s="28" t="s">
        <v>121</v>
      </c>
      <c r="B3754" s="65"/>
      <c r="C3754" s="65"/>
      <c r="D3754" s="65"/>
      <c r="E3754" s="65"/>
      <c r="F3754" s="24"/>
    </row>
    <row r="3755" spans="1:6" x14ac:dyDescent="0.25">
      <c r="A3755" s="29" t="s">
        <v>116</v>
      </c>
      <c r="B3755" s="67"/>
      <c r="C3755" s="67"/>
      <c r="D3755" s="65"/>
      <c r="E3755" s="65"/>
      <c r="F3755" s="24"/>
    </row>
    <row r="3756" spans="1:6" x14ac:dyDescent="0.25">
      <c r="A3756" s="29" t="s">
        <v>116</v>
      </c>
      <c r="B3756" s="67"/>
      <c r="C3756" s="67"/>
      <c r="D3756" s="65"/>
      <c r="E3756" s="65"/>
      <c r="F3756" s="24"/>
    </row>
    <row r="3757" spans="1:6" x14ac:dyDescent="0.25">
      <c r="A3757" s="30" t="s">
        <v>116</v>
      </c>
      <c r="B3757" s="45"/>
      <c r="C3757" s="45"/>
      <c r="F3757" s="32"/>
    </row>
    <row r="3758" spans="1:6" x14ac:dyDescent="0.25">
      <c r="A3758" s="38" t="s">
        <v>126</v>
      </c>
      <c r="B3758" s="73"/>
      <c r="C3758" s="73"/>
      <c r="D3758" s="73"/>
      <c r="E3758" s="73"/>
      <c r="F3758" s="39"/>
    </row>
    <row r="3760" spans="1:6" x14ac:dyDescent="0.25">
      <c r="A3760" s="54" t="s">
        <v>154</v>
      </c>
      <c r="B3760" s="55"/>
      <c r="C3760" s="63">
        <v>2</v>
      </c>
      <c r="D3760" s="55" t="s">
        <v>151</v>
      </c>
      <c r="E3760" s="64">
        <v>37951</v>
      </c>
      <c r="F3760" s="56">
        <v>75902</v>
      </c>
    </row>
    <row r="3762" spans="1:6" x14ac:dyDescent="0.25">
      <c r="A3762" s="57"/>
      <c r="B3762" s="55"/>
      <c r="C3762" s="55"/>
      <c r="D3762" s="55"/>
      <c r="E3762" s="55" t="s">
        <v>155</v>
      </c>
      <c r="F3762" s="56">
        <v>202295</v>
      </c>
    </row>
    <row r="3763" spans="1:6" x14ac:dyDescent="0.25">
      <c r="A3763" s="30" t="s">
        <v>108</v>
      </c>
      <c r="B3763" s="84">
        <v>6</v>
      </c>
      <c r="C3763" s="45" t="s">
        <v>156</v>
      </c>
      <c r="D3763" s="45"/>
      <c r="E3763" s="45"/>
      <c r="F3763" s="46">
        <v>33717</v>
      </c>
    </row>
    <row r="3765" spans="1:6" x14ac:dyDescent="0.25">
      <c r="A3765" s="31" t="s">
        <v>157</v>
      </c>
      <c r="B3765" s="45"/>
      <c r="C3765" s="45"/>
      <c r="D3765" s="45"/>
      <c r="E3765" s="45"/>
      <c r="F3765" s="47">
        <v>33717</v>
      </c>
    </row>
    <row r="3767" spans="1:6" x14ac:dyDescent="0.25">
      <c r="A3767" s="58" t="s">
        <v>158</v>
      </c>
      <c r="B3767" s="76"/>
      <c r="C3767" s="83" t="s">
        <v>0</v>
      </c>
      <c r="D3767" s="77" t="s">
        <v>2</v>
      </c>
      <c r="E3767" s="76" t="s">
        <v>140</v>
      </c>
      <c r="F3767" s="43" t="s">
        <v>131</v>
      </c>
    </row>
    <row r="3769" spans="1:6" x14ac:dyDescent="0.25">
      <c r="A3769" s="44" t="s">
        <v>159</v>
      </c>
      <c r="B3769" s="45"/>
      <c r="C3769" s="61">
        <v>0.05</v>
      </c>
      <c r="D3769" s="45" t="s">
        <v>160</v>
      </c>
      <c r="E3769" s="62">
        <v>33717</v>
      </c>
      <c r="F3769" s="46">
        <v>1686</v>
      </c>
    </row>
    <row r="3771" spans="1:6" x14ac:dyDescent="0.25">
      <c r="A3771" s="31" t="s">
        <v>161</v>
      </c>
      <c r="B3771" s="45"/>
      <c r="C3771" s="45"/>
      <c r="D3771" s="45"/>
      <c r="E3771" s="45"/>
      <c r="F3771" s="47">
        <v>1686</v>
      </c>
    </row>
    <row r="3773" spans="1:6" x14ac:dyDescent="0.25">
      <c r="A3773" s="48"/>
      <c r="B3773" s="45" t="s">
        <v>134</v>
      </c>
      <c r="C3773" s="45"/>
      <c r="D3773" s="78"/>
      <c r="E3773" s="79" t="s">
        <v>116</v>
      </c>
      <c r="F3773" s="49">
        <v>35403</v>
      </c>
    </row>
    <row r="3775" spans="1:6" x14ac:dyDescent="0.25">
      <c r="A3775" s="30"/>
      <c r="B3775" s="45"/>
      <c r="C3775" s="45"/>
      <c r="D3775" s="80" t="s">
        <v>135</v>
      </c>
      <c r="E3775" s="81"/>
      <c r="F3775" s="50">
        <v>35403</v>
      </c>
    </row>
    <row r="3776" spans="1:6" x14ac:dyDescent="0.25">
      <c r="A3776" s="51" t="s">
        <v>178</v>
      </c>
      <c r="B3776" s="45"/>
      <c r="C3776" s="45"/>
      <c r="D3776" s="82"/>
      <c r="E3776" s="45"/>
      <c r="F3776" s="51"/>
    </row>
    <row r="3777" spans="1:6" x14ac:dyDescent="0.25">
      <c r="A3777" s="30"/>
      <c r="B3777" s="45"/>
      <c r="C3777" s="45"/>
      <c r="D3777" s="45"/>
      <c r="E3777" s="45"/>
      <c r="F3777" s="52"/>
    </row>
    <row r="3779" spans="1:6" x14ac:dyDescent="0.25">
      <c r="A3779" s="40" t="s">
        <v>184</v>
      </c>
      <c r="B3779" s="74" t="s">
        <v>185</v>
      </c>
      <c r="C3779" s="75"/>
      <c r="D3779" s="75"/>
      <c r="E3779" s="75"/>
      <c r="F3779" s="41"/>
    </row>
    <row r="3780" spans="1:6" x14ac:dyDescent="0.25">
      <c r="A3780" s="53" t="s">
        <v>148</v>
      </c>
      <c r="B3780" s="76"/>
      <c r="C3780" s="77" t="s">
        <v>0</v>
      </c>
      <c r="D3780" s="76" t="s">
        <v>2</v>
      </c>
      <c r="E3780" s="76" t="s">
        <v>149</v>
      </c>
      <c r="F3780" s="43" t="s">
        <v>131</v>
      </c>
    </row>
    <row r="3782" spans="1:6" x14ac:dyDescent="0.25">
      <c r="A3782" s="44" t="s">
        <v>174</v>
      </c>
      <c r="B3782" s="45"/>
      <c r="C3782" s="61" t="s">
        <v>116</v>
      </c>
      <c r="D3782" s="45" t="s">
        <v>151</v>
      </c>
      <c r="E3782" s="62" t="s">
        <v>116</v>
      </c>
      <c r="F3782" s="46" t="s">
        <v>116</v>
      </c>
    </row>
    <row r="3784" spans="1:6" x14ac:dyDescent="0.25">
      <c r="A3784" s="54" t="s">
        <v>175</v>
      </c>
      <c r="B3784" s="55"/>
      <c r="C3784" s="63">
        <v>1</v>
      </c>
      <c r="D3784" s="55" t="s">
        <v>151</v>
      </c>
      <c r="E3784" s="64">
        <v>126393</v>
      </c>
      <c r="F3784" s="56">
        <v>126393</v>
      </c>
    </row>
    <row r="3786" spans="1:6" x14ac:dyDescent="0.25">
      <c r="A3786" s="54" t="s">
        <v>154</v>
      </c>
      <c r="B3786" s="55"/>
      <c r="C3786" s="63">
        <v>2</v>
      </c>
      <c r="D3786" s="55" t="s">
        <v>151</v>
      </c>
      <c r="E3786" s="64">
        <v>37951</v>
      </c>
      <c r="F3786" s="56">
        <v>75902</v>
      </c>
    </row>
    <row r="3788" spans="1:6" x14ac:dyDescent="0.25">
      <c r="A3788" s="57"/>
      <c r="B3788" s="55"/>
      <c r="C3788" s="55"/>
      <c r="D3788" s="55"/>
      <c r="E3788" s="55" t="s">
        <v>155</v>
      </c>
      <c r="F3788" s="56">
        <v>202295</v>
      </c>
    </row>
    <row r="3789" spans="1:6" x14ac:dyDescent="0.25">
      <c r="A3789" s="30" t="s">
        <v>108</v>
      </c>
      <c r="B3789" s="84">
        <v>12.260910000000001</v>
      </c>
      <c r="C3789" s="45" t="s">
        <v>156</v>
      </c>
      <c r="D3789" s="45"/>
      <c r="E3789" s="45"/>
      <c r="F3789" s="46">
        <v>16499</v>
      </c>
    </row>
    <row r="3791" spans="1:6" x14ac:dyDescent="0.25">
      <c r="A3791" s="31" t="s">
        <v>157</v>
      </c>
      <c r="B3791" s="45"/>
      <c r="C3791" s="45"/>
      <c r="D3791" s="45"/>
      <c r="E3791" s="45"/>
      <c r="F3791" s="47">
        <v>16499</v>
      </c>
    </row>
    <row r="3793" spans="1:6" x14ac:dyDescent="0.25">
      <c r="A3793" s="58" t="s">
        <v>158</v>
      </c>
      <c r="B3793" s="76"/>
      <c r="C3793" s="83" t="s">
        <v>0</v>
      </c>
      <c r="D3793" s="77" t="s">
        <v>2</v>
      </c>
      <c r="E3793" s="76" t="s">
        <v>140</v>
      </c>
      <c r="F3793" s="43" t="s">
        <v>131</v>
      </c>
    </row>
    <row r="3795" spans="1:6" x14ac:dyDescent="0.25">
      <c r="A3795" s="44" t="s">
        <v>159</v>
      </c>
      <c r="B3795" s="45"/>
      <c r="C3795" s="61">
        <v>4.4999999999999998E-2</v>
      </c>
      <c r="D3795" s="45" t="s">
        <v>160</v>
      </c>
      <c r="E3795" s="62">
        <v>16499</v>
      </c>
      <c r="F3795" s="46">
        <v>742</v>
      </c>
    </row>
    <row r="3797" spans="1:6" x14ac:dyDescent="0.25">
      <c r="A3797" s="31" t="s">
        <v>161</v>
      </c>
      <c r="B3797" s="45"/>
      <c r="C3797" s="45"/>
      <c r="D3797" s="45"/>
      <c r="E3797" s="45"/>
      <c r="F3797" s="47">
        <v>742</v>
      </c>
    </row>
    <row r="3799" spans="1:6" x14ac:dyDescent="0.25">
      <c r="A3799" s="42" t="s">
        <v>129</v>
      </c>
      <c r="B3799" s="76"/>
      <c r="C3799" s="77" t="s">
        <v>0</v>
      </c>
      <c r="D3799" s="76" t="s">
        <v>2</v>
      </c>
      <c r="E3799" s="76" t="s">
        <v>130</v>
      </c>
      <c r="F3799" s="43" t="s">
        <v>131</v>
      </c>
    </row>
    <row r="3801" spans="1:6" x14ac:dyDescent="0.25">
      <c r="A3801" s="44" t="s">
        <v>186</v>
      </c>
      <c r="B3801" s="45"/>
      <c r="C3801" s="61" t="s">
        <v>116</v>
      </c>
      <c r="D3801" s="45" t="s">
        <v>113</v>
      </c>
      <c r="E3801" s="62" t="s">
        <v>116</v>
      </c>
      <c r="F3801" s="46" t="s">
        <v>116</v>
      </c>
    </row>
    <row r="3803" spans="1:6" x14ac:dyDescent="0.25">
      <c r="A3803" s="54" t="s">
        <v>187</v>
      </c>
      <c r="B3803" s="55"/>
      <c r="C3803" s="63">
        <v>2</v>
      </c>
      <c r="D3803" s="55" t="s">
        <v>110</v>
      </c>
      <c r="E3803" s="64">
        <v>8800</v>
      </c>
      <c r="F3803" s="56">
        <v>17600</v>
      </c>
    </row>
    <row r="3804" spans="1:6" x14ac:dyDescent="0.25">
      <c r="A3804" s="54" t="s">
        <v>154</v>
      </c>
      <c r="B3804" s="55"/>
      <c r="C3804" s="63">
        <v>1</v>
      </c>
      <c r="D3804" s="55" t="s">
        <v>151</v>
      </c>
      <c r="E3804" s="64">
        <v>37951</v>
      </c>
      <c r="F3804" s="56">
        <v>37951</v>
      </c>
    </row>
    <row r="3805" spans="1:6" x14ac:dyDescent="0.25">
      <c r="A3805" s="54" t="s">
        <v>188</v>
      </c>
      <c r="B3805" s="55"/>
      <c r="C3805" s="63">
        <v>1</v>
      </c>
      <c r="D3805" s="55" t="s">
        <v>167</v>
      </c>
      <c r="E3805" s="64">
        <v>80000</v>
      </c>
      <c r="F3805" s="56">
        <v>80000</v>
      </c>
    </row>
    <row r="3806" spans="1:6" x14ac:dyDescent="0.25">
      <c r="A3806" s="57"/>
      <c r="B3806" s="55"/>
      <c r="C3806" s="55"/>
      <c r="D3806" s="55"/>
      <c r="E3806" s="55" t="s">
        <v>155</v>
      </c>
      <c r="F3806" s="56">
        <v>135551</v>
      </c>
    </row>
    <row r="3807" spans="1:6" x14ac:dyDescent="0.25">
      <c r="A3807" s="30" t="s">
        <v>108</v>
      </c>
      <c r="B3807" s="84">
        <v>15</v>
      </c>
      <c r="C3807" s="45" t="s">
        <v>189</v>
      </c>
      <c r="D3807" s="45"/>
      <c r="E3807" s="45"/>
      <c r="F3807" s="46">
        <v>9037</v>
      </c>
    </row>
    <row r="3809" spans="1:6" x14ac:dyDescent="0.25">
      <c r="A3809" s="31" t="s">
        <v>133</v>
      </c>
      <c r="B3809" s="45"/>
      <c r="C3809" s="45"/>
      <c r="D3809" s="45"/>
      <c r="E3809" s="45"/>
      <c r="F3809" s="47">
        <v>9037</v>
      </c>
    </row>
    <row r="3811" spans="1:6" x14ac:dyDescent="0.25">
      <c r="A3811" s="48"/>
      <c r="B3811" s="45" t="s">
        <v>134</v>
      </c>
      <c r="C3811" s="45"/>
      <c r="D3811" s="78"/>
      <c r="E3811" s="79" t="s">
        <v>116</v>
      </c>
      <c r="F3811" s="49">
        <v>26278</v>
      </c>
    </row>
    <row r="3813" spans="1:6" x14ac:dyDescent="0.25">
      <c r="A3813" s="30"/>
      <c r="B3813" s="45"/>
      <c r="C3813" s="45"/>
      <c r="D3813" s="80" t="s">
        <v>135</v>
      </c>
      <c r="E3813" s="81"/>
      <c r="F3813" s="50">
        <v>26278</v>
      </c>
    </row>
    <row r="3814" spans="1:6" x14ac:dyDescent="0.25">
      <c r="A3814" s="51" t="s">
        <v>190</v>
      </c>
      <c r="B3814" s="45"/>
      <c r="C3814" s="45"/>
      <c r="D3814" s="82"/>
      <c r="E3814" s="45"/>
      <c r="F3814" s="51"/>
    </row>
    <row r="3815" spans="1:6" x14ac:dyDescent="0.25">
      <c r="A3815" s="30"/>
      <c r="B3815" s="45"/>
      <c r="C3815" s="45"/>
      <c r="D3815" s="45"/>
      <c r="E3815" s="45"/>
      <c r="F3815" s="52"/>
    </row>
    <row r="3817" spans="1:6" x14ac:dyDescent="0.25">
      <c r="A3817" s="40" t="s">
        <v>218</v>
      </c>
      <c r="B3817" s="74" t="s">
        <v>219</v>
      </c>
      <c r="C3817" s="75"/>
      <c r="D3817" s="75"/>
      <c r="E3817" s="75"/>
      <c r="F3817" s="41"/>
    </row>
    <row r="3818" spans="1:6" x14ac:dyDescent="0.25">
      <c r="A3818" s="53" t="s">
        <v>139</v>
      </c>
      <c r="B3818" s="76"/>
      <c r="C3818" s="83" t="s">
        <v>0</v>
      </c>
      <c r="D3818" s="77" t="s">
        <v>2</v>
      </c>
      <c r="E3818" s="76" t="s">
        <v>140</v>
      </c>
      <c r="F3818" s="43" t="s">
        <v>131</v>
      </c>
    </row>
    <row r="3820" spans="1:6" x14ac:dyDescent="0.25">
      <c r="A3820" s="44" t="s">
        <v>216</v>
      </c>
      <c r="B3820" s="45"/>
      <c r="C3820" s="61">
        <v>0.05</v>
      </c>
      <c r="D3820" s="45" t="s">
        <v>163</v>
      </c>
      <c r="E3820" s="62">
        <v>130000</v>
      </c>
      <c r="F3820" s="46">
        <v>6500</v>
      </c>
    </row>
    <row r="3822" spans="1:6" x14ac:dyDescent="0.25">
      <c r="A3822" s="31" t="s">
        <v>144</v>
      </c>
      <c r="B3822" s="45"/>
      <c r="C3822" s="45"/>
      <c r="D3822" s="45"/>
      <c r="E3822" s="45"/>
      <c r="F3822" s="47">
        <v>6500</v>
      </c>
    </row>
    <row r="3824" spans="1:6" x14ac:dyDescent="0.25">
      <c r="A3824" s="53" t="s">
        <v>148</v>
      </c>
      <c r="B3824" s="76"/>
      <c r="C3824" s="77" t="s">
        <v>0</v>
      </c>
      <c r="D3824" s="76" t="s">
        <v>2</v>
      </c>
      <c r="E3824" s="76" t="s">
        <v>149</v>
      </c>
      <c r="F3824" s="43" t="s">
        <v>131</v>
      </c>
    </row>
    <row r="3826" spans="1:6" x14ac:dyDescent="0.25">
      <c r="A3826" s="44" t="s">
        <v>154</v>
      </c>
      <c r="B3826" s="45"/>
      <c r="C3826" s="61">
        <v>0.32937</v>
      </c>
      <c r="D3826" s="45" t="s">
        <v>151</v>
      </c>
      <c r="E3826" s="62">
        <v>37951</v>
      </c>
      <c r="F3826" s="46">
        <v>12500</v>
      </c>
    </row>
    <row r="3828" spans="1:6" x14ac:dyDescent="0.25">
      <c r="A3828" s="31" t="s">
        <v>157</v>
      </c>
      <c r="B3828" s="45"/>
      <c r="C3828" s="45"/>
      <c r="D3828" s="45"/>
      <c r="E3828" s="45"/>
      <c r="F3828" s="47">
        <v>12500</v>
      </c>
    </row>
    <row r="3830" spans="1:6" x14ac:dyDescent="0.25">
      <c r="A3830" s="58" t="s">
        <v>158</v>
      </c>
      <c r="B3830" s="76"/>
      <c r="C3830" s="83" t="s">
        <v>0</v>
      </c>
      <c r="D3830" s="77" t="s">
        <v>2</v>
      </c>
      <c r="E3830" s="76" t="s">
        <v>140</v>
      </c>
      <c r="F3830" s="43" t="s">
        <v>131</v>
      </c>
    </row>
    <row r="3832" spans="1:6" x14ac:dyDescent="0.25">
      <c r="A3832" s="44" t="s">
        <v>159</v>
      </c>
      <c r="B3832" s="45"/>
      <c r="C3832" s="61">
        <v>4.4999999999999998E-2</v>
      </c>
      <c r="D3832" s="45" t="s">
        <v>160</v>
      </c>
      <c r="E3832" s="62">
        <v>12500</v>
      </c>
      <c r="F3832" s="46">
        <v>563</v>
      </c>
    </row>
    <row r="3834" spans="1:6" x14ac:dyDescent="0.25">
      <c r="A3834" s="31" t="s">
        <v>161</v>
      </c>
      <c r="B3834" s="45"/>
      <c r="C3834" s="45"/>
      <c r="D3834" s="45"/>
      <c r="E3834" s="45"/>
      <c r="F3834" s="47">
        <v>563</v>
      </c>
    </row>
    <row r="3836" spans="1:6" x14ac:dyDescent="0.25">
      <c r="A3836" s="48"/>
      <c r="B3836" s="45" t="s">
        <v>134</v>
      </c>
      <c r="C3836" s="45"/>
      <c r="D3836" s="78"/>
      <c r="E3836" s="79" t="s">
        <v>116</v>
      </c>
      <c r="F3836" s="49">
        <v>19563</v>
      </c>
    </row>
    <row r="3838" spans="1:6" x14ac:dyDescent="0.25">
      <c r="A3838" s="30"/>
      <c r="B3838" s="45"/>
      <c r="C3838" s="45"/>
      <c r="D3838" s="80" t="s">
        <v>135</v>
      </c>
      <c r="E3838" s="81"/>
      <c r="F3838" s="50">
        <v>19563</v>
      </c>
    </row>
    <row r="3839" spans="1:6" x14ac:dyDescent="0.25">
      <c r="A3839" s="51" t="s">
        <v>220</v>
      </c>
      <c r="B3839" s="45"/>
      <c r="C3839" s="45"/>
      <c r="D3839" s="82"/>
      <c r="E3839" s="45"/>
      <c r="F3839" s="51"/>
    </row>
    <row r="3840" spans="1:6" x14ac:dyDescent="0.25">
      <c r="A3840" s="30"/>
      <c r="B3840" s="45"/>
      <c r="C3840" s="45"/>
      <c r="D3840" s="45"/>
      <c r="E3840" s="45"/>
      <c r="F3840" s="52"/>
    </row>
    <row r="3842" spans="1:6" x14ac:dyDescent="0.25">
      <c r="A3842" s="40" t="s">
        <v>480</v>
      </c>
      <c r="B3842" s="74" t="s">
        <v>481</v>
      </c>
      <c r="C3842" s="75"/>
      <c r="D3842" s="75"/>
      <c r="E3842" s="75"/>
      <c r="F3842" s="41"/>
    </row>
    <row r="3843" spans="1:6" x14ac:dyDescent="0.25">
      <c r="A3843" s="53" t="s">
        <v>148</v>
      </c>
      <c r="B3843" s="76"/>
      <c r="C3843" s="77" t="s">
        <v>0</v>
      </c>
      <c r="D3843" s="76" t="s">
        <v>2</v>
      </c>
      <c r="E3843" s="76" t="s">
        <v>149</v>
      </c>
      <c r="F3843" s="43" t="s">
        <v>131</v>
      </c>
    </row>
    <row r="3845" spans="1:6" x14ac:dyDescent="0.25">
      <c r="A3845" s="44" t="s">
        <v>223</v>
      </c>
      <c r="B3845" s="45"/>
      <c r="C3845" s="61" t="s">
        <v>116</v>
      </c>
      <c r="D3845" s="45" t="s">
        <v>151</v>
      </c>
      <c r="E3845" s="62" t="s">
        <v>116</v>
      </c>
      <c r="F3845" s="46" t="s">
        <v>116</v>
      </c>
    </row>
    <row r="3847" spans="1:6" x14ac:dyDescent="0.25">
      <c r="A3847" s="54" t="s">
        <v>224</v>
      </c>
      <c r="B3847" s="55"/>
      <c r="C3847" s="63">
        <v>1</v>
      </c>
      <c r="D3847" s="55" t="s">
        <v>151</v>
      </c>
      <c r="E3847" s="64">
        <v>181247</v>
      </c>
      <c r="F3847" s="56">
        <v>181247</v>
      </c>
    </row>
    <row r="3849" spans="1:6" x14ac:dyDescent="0.25">
      <c r="A3849" s="54" t="s">
        <v>225</v>
      </c>
      <c r="B3849" s="55"/>
      <c r="C3849" s="63">
        <v>1</v>
      </c>
      <c r="D3849" s="55" t="s">
        <v>151</v>
      </c>
      <c r="E3849" s="64">
        <v>56153</v>
      </c>
      <c r="F3849" s="56">
        <v>56153</v>
      </c>
    </row>
    <row r="3851" spans="1:6" x14ac:dyDescent="0.25">
      <c r="A3851" s="54" t="s">
        <v>154</v>
      </c>
      <c r="B3851" s="55"/>
      <c r="C3851" s="63">
        <v>1</v>
      </c>
      <c r="D3851" s="55" t="s">
        <v>151</v>
      </c>
      <c r="E3851" s="64">
        <v>37951</v>
      </c>
      <c r="F3851" s="56">
        <v>37951</v>
      </c>
    </row>
    <row r="3853" spans="1:6" x14ac:dyDescent="0.25">
      <c r="A3853" s="57"/>
      <c r="B3853" s="55"/>
      <c r="C3853" s="55"/>
      <c r="D3853" s="55"/>
      <c r="E3853" s="55" t="s">
        <v>155</v>
      </c>
      <c r="F3853" s="56">
        <v>275351</v>
      </c>
    </row>
    <row r="3854" spans="1:6" x14ac:dyDescent="0.25">
      <c r="A3854" s="30" t="s">
        <v>108</v>
      </c>
      <c r="B3854" s="84">
        <v>3.0594100000000002</v>
      </c>
      <c r="C3854" s="45" t="s">
        <v>156</v>
      </c>
      <c r="D3854" s="45"/>
      <c r="E3854" s="45"/>
      <c r="F3854" s="46">
        <v>90001</v>
      </c>
    </row>
    <row r="3856" spans="1:6" x14ac:dyDescent="0.25">
      <c r="A3856" s="31" t="s">
        <v>157</v>
      </c>
      <c r="B3856" s="45"/>
      <c r="C3856" s="45"/>
      <c r="D3856" s="45"/>
      <c r="E3856" s="45"/>
      <c r="F3856" s="47">
        <v>90001</v>
      </c>
    </row>
    <row r="3858" spans="1:6" x14ac:dyDescent="0.25">
      <c r="A3858" s="58" t="s">
        <v>158</v>
      </c>
      <c r="B3858" s="76"/>
      <c r="C3858" s="83" t="s">
        <v>0</v>
      </c>
      <c r="D3858" s="77" t="s">
        <v>2</v>
      </c>
      <c r="E3858" s="76" t="s">
        <v>140</v>
      </c>
      <c r="F3858" s="43" t="s">
        <v>131</v>
      </c>
    </row>
    <row r="3861" spans="1:6" x14ac:dyDescent="0.25">
      <c r="A3861" s="59" t="s">
        <v>176</v>
      </c>
      <c r="B3861" s="85"/>
      <c r="C3861" s="76"/>
      <c r="D3861" s="83" t="s">
        <v>177</v>
      </c>
      <c r="E3861" s="85"/>
      <c r="F3861" s="60"/>
    </row>
    <row r="3862" spans="1:6" x14ac:dyDescent="0.25">
      <c r="A3862" s="19"/>
      <c r="B3862" s="65"/>
      <c r="C3862" s="65"/>
      <c r="D3862" s="66"/>
      <c r="E3862" s="65"/>
      <c r="F3862" s="20"/>
    </row>
    <row r="3863" spans="1:6" x14ac:dyDescent="0.25">
      <c r="A3863" s="22" t="s">
        <v>116</v>
      </c>
      <c r="B3863" s="67"/>
      <c r="C3863" s="65"/>
      <c r="D3863" s="67" t="s">
        <v>117</v>
      </c>
      <c r="E3863" s="68" t="s">
        <v>116</v>
      </c>
      <c r="F3863" s="24"/>
    </row>
    <row r="3864" spans="1:6" x14ac:dyDescent="0.25">
      <c r="A3864" s="25" t="s">
        <v>116</v>
      </c>
      <c r="B3864" s="65"/>
      <c r="C3864" s="65"/>
      <c r="D3864" s="67" t="s">
        <v>118</v>
      </c>
      <c r="E3864" s="69" t="s">
        <v>116</v>
      </c>
      <c r="F3864" s="24"/>
    </row>
    <row r="3865" spans="1:6" x14ac:dyDescent="0.25">
      <c r="A3865" s="23" t="s">
        <v>116</v>
      </c>
      <c r="B3865" s="65"/>
      <c r="C3865" s="65"/>
      <c r="D3865" s="67" t="s">
        <v>119</v>
      </c>
      <c r="E3865" s="67" t="s">
        <v>116</v>
      </c>
      <c r="F3865" s="24"/>
    </row>
    <row r="3866" spans="1:6" x14ac:dyDescent="0.25">
      <c r="A3866" s="23" t="s">
        <v>116</v>
      </c>
      <c r="B3866" s="67"/>
      <c r="C3866" s="65"/>
      <c r="D3866" s="67" t="s">
        <v>120</v>
      </c>
      <c r="E3866" s="69">
        <v>39</v>
      </c>
      <c r="F3866" s="24"/>
    </row>
    <row r="3867" spans="1:6" x14ac:dyDescent="0.25">
      <c r="A3867" s="23" t="s">
        <v>116</v>
      </c>
      <c r="B3867" s="67"/>
      <c r="C3867" s="65"/>
      <c r="D3867" s="70"/>
      <c r="E3867" s="66"/>
      <c r="F3867" s="24"/>
    </row>
    <row r="3868" spans="1:6" x14ac:dyDescent="0.25">
      <c r="A3868" s="25"/>
      <c r="B3868" s="65"/>
      <c r="C3868" s="65"/>
      <c r="D3868" s="71"/>
      <c r="E3868" s="65"/>
      <c r="F3868" s="26"/>
    </row>
    <row r="3869" spans="1:6" x14ac:dyDescent="0.25">
      <c r="A3869" s="27"/>
      <c r="B3869" s="70"/>
      <c r="C3869" s="70"/>
      <c r="D3869" s="65"/>
      <c r="E3869" s="65"/>
      <c r="F3869" s="26"/>
    </row>
    <row r="3870" spans="1:6" x14ac:dyDescent="0.25">
      <c r="A3870" s="28" t="s">
        <v>121</v>
      </c>
      <c r="B3870" s="65"/>
      <c r="C3870" s="65"/>
      <c r="D3870" s="65"/>
      <c r="E3870" s="65"/>
      <c r="F3870" s="24"/>
    </row>
    <row r="3871" spans="1:6" x14ac:dyDescent="0.25">
      <c r="A3871" s="29" t="s">
        <v>116</v>
      </c>
      <c r="B3871" s="67"/>
      <c r="C3871" s="67"/>
      <c r="D3871" s="65"/>
      <c r="E3871" s="65"/>
      <c r="F3871" s="24"/>
    </row>
    <row r="3872" spans="1:6" x14ac:dyDescent="0.25">
      <c r="A3872" s="29" t="s">
        <v>116</v>
      </c>
      <c r="B3872" s="67"/>
      <c r="C3872" s="67"/>
      <c r="D3872" s="65"/>
      <c r="E3872" s="65"/>
      <c r="F3872" s="24"/>
    </row>
    <row r="3873" spans="1:6" x14ac:dyDescent="0.25">
      <c r="A3873" s="30" t="s">
        <v>116</v>
      </c>
      <c r="B3873" s="45"/>
      <c r="C3873" s="45"/>
      <c r="F3873" s="32"/>
    </row>
    <row r="3874" spans="1:6" x14ac:dyDescent="0.25">
      <c r="A3874" s="38" t="s">
        <v>126</v>
      </c>
      <c r="B3874" s="73"/>
      <c r="C3874" s="73"/>
      <c r="D3874" s="73"/>
      <c r="E3874" s="73"/>
      <c r="F3874" s="39"/>
    </row>
    <row r="3876" spans="1:6" x14ac:dyDescent="0.25">
      <c r="A3876" s="44" t="s">
        <v>159</v>
      </c>
      <c r="B3876" s="45"/>
      <c r="C3876" s="61">
        <v>0.05</v>
      </c>
      <c r="D3876" s="45" t="s">
        <v>160</v>
      </c>
      <c r="E3876" s="62">
        <v>90001</v>
      </c>
      <c r="F3876" s="46">
        <v>4500</v>
      </c>
    </row>
    <row r="3878" spans="1:6" x14ac:dyDescent="0.25">
      <c r="A3878" s="31" t="s">
        <v>161</v>
      </c>
      <c r="B3878" s="45"/>
      <c r="C3878" s="45"/>
      <c r="D3878" s="45"/>
      <c r="E3878" s="45"/>
      <c r="F3878" s="47">
        <v>4500</v>
      </c>
    </row>
    <row r="3880" spans="1:6" x14ac:dyDescent="0.25">
      <c r="A3880" s="53" t="s">
        <v>194</v>
      </c>
      <c r="B3880" s="76"/>
      <c r="C3880" s="83" t="s">
        <v>0</v>
      </c>
      <c r="D3880" s="77" t="s">
        <v>2</v>
      </c>
      <c r="E3880" s="76" t="s">
        <v>140</v>
      </c>
      <c r="F3880" s="43" t="s">
        <v>131</v>
      </c>
    </row>
    <row r="3882" spans="1:6" x14ac:dyDescent="0.25">
      <c r="A3882" s="44" t="s">
        <v>482</v>
      </c>
      <c r="B3882" s="45"/>
      <c r="C3882" s="61" t="s">
        <v>116</v>
      </c>
      <c r="D3882" s="45" t="s">
        <v>33</v>
      </c>
      <c r="E3882" s="62" t="s">
        <v>116</v>
      </c>
      <c r="F3882" s="46" t="s">
        <v>116</v>
      </c>
    </row>
    <row r="3883" spans="1:6" x14ac:dyDescent="0.25">
      <c r="A3883" s="54" t="s">
        <v>154</v>
      </c>
      <c r="B3883" s="55"/>
      <c r="C3883" s="63">
        <v>0.05</v>
      </c>
      <c r="D3883" s="55" t="s">
        <v>151</v>
      </c>
      <c r="E3883" s="64">
        <v>37951</v>
      </c>
      <c r="F3883" s="56">
        <v>1898</v>
      </c>
    </row>
    <row r="3884" spans="1:6" x14ac:dyDescent="0.25">
      <c r="A3884" s="57"/>
      <c r="B3884" s="55"/>
      <c r="C3884" s="55"/>
      <c r="D3884" s="55"/>
      <c r="E3884" s="55" t="s">
        <v>155</v>
      </c>
      <c r="F3884" s="56">
        <v>1898</v>
      </c>
    </row>
    <row r="3885" spans="1:6" x14ac:dyDescent="0.25">
      <c r="A3885" s="30" t="s">
        <v>0</v>
      </c>
      <c r="B3885" s="84">
        <v>1.1000000000000001</v>
      </c>
      <c r="C3885" s="45" t="s">
        <v>169</v>
      </c>
      <c r="D3885" s="45"/>
      <c r="E3885" s="45"/>
      <c r="F3885" s="46">
        <v>2088</v>
      </c>
    </row>
    <row r="3886" spans="1:6" x14ac:dyDescent="0.25">
      <c r="A3886" s="31" t="s">
        <v>198</v>
      </c>
      <c r="B3886" s="45"/>
      <c r="C3886" s="45"/>
      <c r="D3886" s="45"/>
      <c r="E3886" s="45"/>
      <c r="F3886" s="47">
        <v>2088</v>
      </c>
    </row>
    <row r="3888" spans="1:6" x14ac:dyDescent="0.25">
      <c r="A3888" s="53" t="s">
        <v>164</v>
      </c>
      <c r="B3888" s="76"/>
      <c r="C3888" s="83" t="s">
        <v>0</v>
      </c>
      <c r="D3888" s="77" t="s">
        <v>2</v>
      </c>
      <c r="E3888" s="76" t="s">
        <v>140</v>
      </c>
      <c r="F3888" s="43" t="s">
        <v>131</v>
      </c>
    </row>
    <row r="3890" spans="1:6" x14ac:dyDescent="0.25">
      <c r="A3890" s="44" t="s">
        <v>483</v>
      </c>
      <c r="B3890" s="45"/>
      <c r="C3890" s="61" t="s">
        <v>116</v>
      </c>
      <c r="D3890" s="45" t="s">
        <v>111</v>
      </c>
      <c r="E3890" s="62" t="s">
        <v>116</v>
      </c>
      <c r="F3890" s="46" t="s">
        <v>116</v>
      </c>
    </row>
    <row r="3891" spans="1:6" x14ac:dyDescent="0.25">
      <c r="A3891" s="54" t="s">
        <v>242</v>
      </c>
      <c r="B3891" s="55"/>
      <c r="C3891" s="63">
        <v>7</v>
      </c>
      <c r="D3891" s="55" t="s">
        <v>29</v>
      </c>
      <c r="E3891" s="64">
        <v>39000</v>
      </c>
      <c r="F3891" s="56">
        <v>273000</v>
      </c>
    </row>
    <row r="3892" spans="1:6" x14ac:dyDescent="0.25">
      <c r="A3892" s="54" t="s">
        <v>243</v>
      </c>
    </row>
    <row r="3893" spans="1:6" x14ac:dyDescent="0.25">
      <c r="A3893" s="54" t="s">
        <v>244</v>
      </c>
      <c r="B3893" s="55"/>
      <c r="C3893" s="63">
        <v>0.61599999999999999</v>
      </c>
      <c r="D3893" s="55" t="s">
        <v>33</v>
      </c>
      <c r="E3893" s="64">
        <v>75000</v>
      </c>
      <c r="F3893" s="56">
        <v>46200</v>
      </c>
    </row>
    <row r="3894" spans="1:6" x14ac:dyDescent="0.25">
      <c r="A3894" s="54" t="s">
        <v>245</v>
      </c>
      <c r="B3894" s="55"/>
      <c r="C3894" s="63">
        <v>0.94499999999999995</v>
      </c>
      <c r="D3894" s="55" t="s">
        <v>33</v>
      </c>
      <c r="E3894" s="64">
        <v>75000</v>
      </c>
      <c r="F3894" s="56">
        <v>70875</v>
      </c>
    </row>
    <row r="3895" spans="1:6" x14ac:dyDescent="0.25">
      <c r="A3895" s="54" t="s">
        <v>251</v>
      </c>
      <c r="B3895" s="55"/>
      <c r="C3895" s="63">
        <v>170</v>
      </c>
      <c r="D3895" s="55" t="s">
        <v>252</v>
      </c>
      <c r="E3895" s="64">
        <v>50</v>
      </c>
      <c r="F3895" s="56">
        <v>8500</v>
      </c>
    </row>
    <row r="3896" spans="1:6" x14ac:dyDescent="0.25">
      <c r="A3896" s="54" t="s">
        <v>223</v>
      </c>
      <c r="B3896" s="55"/>
      <c r="C3896" s="63">
        <v>9.0789999999999996E-2</v>
      </c>
      <c r="D3896" s="55" t="s">
        <v>151</v>
      </c>
      <c r="E3896" s="64">
        <v>275351</v>
      </c>
      <c r="F3896" s="56">
        <v>24999</v>
      </c>
    </row>
    <row r="3897" spans="1:6" x14ac:dyDescent="0.25">
      <c r="A3897" s="54" t="s">
        <v>159</v>
      </c>
      <c r="B3897" s="55"/>
      <c r="C3897" s="63">
        <v>0.05</v>
      </c>
      <c r="D3897" s="55" t="s">
        <v>160</v>
      </c>
      <c r="E3897" s="64">
        <v>24999</v>
      </c>
      <c r="F3897" s="56">
        <v>1250</v>
      </c>
    </row>
    <row r="3898" spans="1:6" x14ac:dyDescent="0.25">
      <c r="A3898" s="54" t="s">
        <v>253</v>
      </c>
      <c r="B3898" s="55"/>
      <c r="C3898" s="63">
        <v>0.125</v>
      </c>
      <c r="D3898" s="55" t="s">
        <v>167</v>
      </c>
      <c r="E3898" s="64">
        <v>46400</v>
      </c>
      <c r="F3898" s="56">
        <v>5800</v>
      </c>
    </row>
    <row r="3899" spans="1:6" x14ac:dyDescent="0.25">
      <c r="A3899" s="54" t="s">
        <v>254</v>
      </c>
      <c r="B3899" s="55"/>
      <c r="C3899" s="63">
        <v>1.5609999999999999</v>
      </c>
      <c r="D3899" s="55" t="s">
        <v>33</v>
      </c>
      <c r="E3899" s="64">
        <v>292750</v>
      </c>
      <c r="F3899" s="56">
        <v>456983</v>
      </c>
    </row>
    <row r="3900" spans="1:6" x14ac:dyDescent="0.25">
      <c r="A3900" s="54" t="s">
        <v>255</v>
      </c>
    </row>
    <row r="3901" spans="1:6" x14ac:dyDescent="0.25">
      <c r="A3901" s="54" t="s">
        <v>256</v>
      </c>
      <c r="B3901" s="55"/>
      <c r="C3901" s="63">
        <v>1.1000000000000001</v>
      </c>
      <c r="D3901" s="55" t="s">
        <v>33</v>
      </c>
      <c r="E3901" s="64">
        <v>10843</v>
      </c>
      <c r="F3901" s="56">
        <v>11927</v>
      </c>
    </row>
    <row r="3902" spans="1:6" x14ac:dyDescent="0.25">
      <c r="A3902" s="54" t="s">
        <v>484</v>
      </c>
      <c r="B3902" s="55"/>
      <c r="C3902" s="63">
        <v>1.5609999999999999</v>
      </c>
      <c r="D3902" s="55" t="s">
        <v>33</v>
      </c>
      <c r="E3902" s="64">
        <v>5500</v>
      </c>
      <c r="F3902" s="56">
        <v>8586</v>
      </c>
    </row>
    <row r="3903" spans="1:6" x14ac:dyDescent="0.25">
      <c r="A3903" s="54" t="s">
        <v>196</v>
      </c>
      <c r="B3903" s="55"/>
      <c r="C3903" s="63">
        <v>1.5609999999999999</v>
      </c>
      <c r="D3903" s="55" t="s">
        <v>33</v>
      </c>
      <c r="E3903" s="64">
        <v>15000</v>
      </c>
      <c r="F3903" s="56">
        <v>23415</v>
      </c>
    </row>
    <row r="3904" spans="1:6" x14ac:dyDescent="0.25">
      <c r="A3904" s="54" t="s">
        <v>197</v>
      </c>
    </row>
    <row r="3905" spans="1:6" x14ac:dyDescent="0.25">
      <c r="A3905" s="57"/>
      <c r="B3905" s="55"/>
      <c r="C3905" s="55"/>
      <c r="D3905" s="55"/>
      <c r="E3905" s="55" t="s">
        <v>155</v>
      </c>
      <c r="F3905" s="56">
        <v>931535</v>
      </c>
    </row>
    <row r="3906" spans="1:6" x14ac:dyDescent="0.25">
      <c r="A3906" s="30" t="s">
        <v>0</v>
      </c>
      <c r="B3906" s="84">
        <v>1.05</v>
      </c>
      <c r="C3906" s="45" t="s">
        <v>169</v>
      </c>
      <c r="D3906" s="45"/>
      <c r="E3906" s="45"/>
      <c r="F3906" s="46">
        <v>978112</v>
      </c>
    </row>
    <row r="3907" spans="1:6" x14ac:dyDescent="0.25">
      <c r="A3907" s="31" t="s">
        <v>170</v>
      </c>
      <c r="B3907" s="45"/>
      <c r="C3907" s="45"/>
      <c r="D3907" s="45"/>
      <c r="E3907" s="45"/>
      <c r="F3907" s="47">
        <v>978112</v>
      </c>
    </row>
    <row r="3909" spans="1:6" x14ac:dyDescent="0.25">
      <c r="A3909" s="48"/>
      <c r="B3909" s="45" t="s">
        <v>134</v>
      </c>
      <c r="C3909" s="45"/>
      <c r="D3909" s="78"/>
      <c r="E3909" s="79" t="s">
        <v>116</v>
      </c>
      <c r="F3909" s="49">
        <v>1074701</v>
      </c>
    </row>
    <row r="3911" spans="1:6" x14ac:dyDescent="0.25">
      <c r="A3911" s="30"/>
      <c r="B3911" s="45"/>
      <c r="C3911" s="45"/>
      <c r="D3911" s="80" t="s">
        <v>135</v>
      </c>
      <c r="E3911" s="81"/>
      <c r="F3911" s="50">
        <v>1074701</v>
      </c>
    </row>
    <row r="3912" spans="1:6" x14ac:dyDescent="0.25">
      <c r="A3912" s="51" t="s">
        <v>485</v>
      </c>
      <c r="B3912" s="45"/>
      <c r="C3912" s="45"/>
      <c r="D3912" s="82"/>
      <c r="E3912" s="45"/>
      <c r="F3912" s="51"/>
    </row>
    <row r="3913" spans="1:6" x14ac:dyDescent="0.25">
      <c r="A3913" s="30"/>
      <c r="B3913" s="45"/>
      <c r="C3913" s="45"/>
      <c r="D3913" s="45"/>
      <c r="E3913" s="45"/>
      <c r="F3913" s="52"/>
    </row>
    <row r="3915" spans="1:6" x14ac:dyDescent="0.25">
      <c r="A3915" s="40" t="s">
        <v>486</v>
      </c>
      <c r="B3915" s="74" t="s">
        <v>487</v>
      </c>
      <c r="C3915" s="75"/>
      <c r="D3915" s="75"/>
      <c r="E3915" s="75"/>
      <c r="F3915" s="41"/>
    </row>
    <row r="3916" spans="1:6" x14ac:dyDescent="0.25">
      <c r="A3916" s="53" t="s">
        <v>139</v>
      </c>
      <c r="B3916" s="76"/>
      <c r="C3916" s="83" t="s">
        <v>0</v>
      </c>
      <c r="D3916" s="77" t="s">
        <v>2</v>
      </c>
      <c r="E3916" s="76" t="s">
        <v>140</v>
      </c>
      <c r="F3916" s="43" t="s">
        <v>131</v>
      </c>
    </row>
    <row r="3918" spans="1:6" x14ac:dyDescent="0.25">
      <c r="A3918" s="44" t="s">
        <v>488</v>
      </c>
      <c r="B3918" s="45"/>
      <c r="C3918" s="61">
        <v>0.42</v>
      </c>
      <c r="D3918" s="45" t="s">
        <v>33</v>
      </c>
      <c r="E3918" s="62">
        <v>88000</v>
      </c>
      <c r="F3918" s="46">
        <v>36960</v>
      </c>
    </row>
    <row r="3919" spans="1:6" x14ac:dyDescent="0.25">
      <c r="A3919" s="31" t="s">
        <v>144</v>
      </c>
      <c r="B3919" s="45"/>
      <c r="C3919" s="45"/>
      <c r="D3919" s="45"/>
      <c r="E3919" s="45"/>
      <c r="F3919" s="47">
        <v>36960</v>
      </c>
    </row>
    <row r="3921" spans="1:6" x14ac:dyDescent="0.25">
      <c r="A3921" s="53" t="s">
        <v>148</v>
      </c>
      <c r="B3921" s="76"/>
      <c r="C3921" s="77" t="s">
        <v>0</v>
      </c>
      <c r="D3921" s="76" t="s">
        <v>2</v>
      </c>
      <c r="E3921" s="76" t="s">
        <v>149</v>
      </c>
      <c r="F3921" s="43" t="s">
        <v>131</v>
      </c>
    </row>
    <row r="3923" spans="1:6" x14ac:dyDescent="0.25">
      <c r="A3923" s="44" t="s">
        <v>223</v>
      </c>
      <c r="B3923" s="45"/>
      <c r="C3923" s="61" t="s">
        <v>116</v>
      </c>
      <c r="D3923" s="45" t="s">
        <v>151</v>
      </c>
      <c r="E3923" s="62" t="s">
        <v>116</v>
      </c>
      <c r="F3923" s="46" t="s">
        <v>116</v>
      </c>
    </row>
    <row r="3925" spans="1:6" x14ac:dyDescent="0.25">
      <c r="A3925" s="54" t="s">
        <v>224</v>
      </c>
      <c r="B3925" s="55"/>
      <c r="C3925" s="63">
        <v>1</v>
      </c>
      <c r="D3925" s="55" t="s">
        <v>151</v>
      </c>
      <c r="E3925" s="64">
        <v>181247</v>
      </c>
      <c r="F3925" s="56">
        <v>181247</v>
      </c>
    </row>
    <row r="3927" spans="1:6" x14ac:dyDescent="0.25">
      <c r="A3927" s="54" t="s">
        <v>225</v>
      </c>
      <c r="B3927" s="55"/>
      <c r="C3927" s="63">
        <v>1</v>
      </c>
      <c r="D3927" s="55" t="s">
        <v>151</v>
      </c>
      <c r="E3927" s="64">
        <v>56153</v>
      </c>
      <c r="F3927" s="56">
        <v>56153</v>
      </c>
    </row>
    <row r="3929" spans="1:6" x14ac:dyDescent="0.25">
      <c r="A3929" s="54" t="s">
        <v>154</v>
      </c>
      <c r="B3929" s="55"/>
      <c r="C3929" s="63">
        <v>1</v>
      </c>
      <c r="D3929" s="55" t="s">
        <v>151</v>
      </c>
      <c r="E3929" s="64">
        <v>37951</v>
      </c>
      <c r="F3929" s="56">
        <v>37951</v>
      </c>
    </row>
    <row r="3931" spans="1:6" x14ac:dyDescent="0.25">
      <c r="A3931" s="57"/>
      <c r="B3931" s="55"/>
      <c r="C3931" s="55"/>
      <c r="D3931" s="55"/>
      <c r="E3931" s="55" t="s">
        <v>155</v>
      </c>
      <c r="F3931" s="56">
        <v>275351</v>
      </c>
    </row>
    <row r="3932" spans="1:6" x14ac:dyDescent="0.25">
      <c r="A3932" s="30" t="s">
        <v>108</v>
      </c>
      <c r="B3932" s="84">
        <v>2.8984700000000001</v>
      </c>
      <c r="C3932" s="45" t="s">
        <v>156</v>
      </c>
      <c r="D3932" s="45"/>
      <c r="E3932" s="45"/>
      <c r="F3932" s="46">
        <v>94999</v>
      </c>
    </row>
    <row r="3934" spans="1:6" x14ac:dyDescent="0.25">
      <c r="A3934" s="31" t="s">
        <v>157</v>
      </c>
      <c r="B3934" s="45"/>
      <c r="C3934" s="45"/>
      <c r="D3934" s="45"/>
      <c r="E3934" s="45"/>
      <c r="F3934" s="47">
        <v>94999</v>
      </c>
    </row>
    <row r="3936" spans="1:6" x14ac:dyDescent="0.25">
      <c r="A3936" s="58" t="s">
        <v>158</v>
      </c>
      <c r="B3936" s="76"/>
      <c r="C3936" s="83" t="s">
        <v>0</v>
      </c>
      <c r="D3936" s="77" t="s">
        <v>2</v>
      </c>
      <c r="E3936" s="76" t="s">
        <v>140</v>
      </c>
      <c r="F3936" s="43" t="s">
        <v>131</v>
      </c>
    </row>
    <row r="3938" spans="1:6" x14ac:dyDescent="0.25">
      <c r="A3938" s="44" t="s">
        <v>159</v>
      </c>
      <c r="B3938" s="45"/>
      <c r="C3938" s="61">
        <v>0.05</v>
      </c>
      <c r="D3938" s="45" t="s">
        <v>160</v>
      </c>
      <c r="E3938" s="62">
        <v>94999</v>
      </c>
      <c r="F3938" s="46">
        <v>4750</v>
      </c>
    </row>
    <row r="3940" spans="1:6" x14ac:dyDescent="0.25">
      <c r="A3940" s="31" t="s">
        <v>161</v>
      </c>
      <c r="B3940" s="45"/>
      <c r="C3940" s="45"/>
      <c r="D3940" s="45"/>
      <c r="E3940" s="45"/>
      <c r="F3940" s="47">
        <v>4750</v>
      </c>
    </row>
    <row r="3942" spans="1:6" x14ac:dyDescent="0.25">
      <c r="A3942" s="53" t="s">
        <v>194</v>
      </c>
      <c r="B3942" s="76"/>
      <c r="C3942" s="83" t="s">
        <v>0</v>
      </c>
      <c r="D3942" s="77" t="s">
        <v>2</v>
      </c>
      <c r="E3942" s="76" t="s">
        <v>140</v>
      </c>
      <c r="F3942" s="43" t="s">
        <v>131</v>
      </c>
    </row>
    <row r="3944" spans="1:6" x14ac:dyDescent="0.25">
      <c r="A3944" s="44" t="s">
        <v>196</v>
      </c>
      <c r="B3944" s="45"/>
      <c r="C3944" s="61">
        <v>1.41</v>
      </c>
      <c r="D3944" s="45" t="s">
        <v>33</v>
      </c>
      <c r="E3944" s="62">
        <v>15000</v>
      </c>
      <c r="F3944" s="46">
        <v>21150</v>
      </c>
    </row>
    <row r="3945" spans="1:6" x14ac:dyDescent="0.25">
      <c r="A3945" s="44" t="s">
        <v>197</v>
      </c>
    </row>
    <row r="3946" spans="1:6" x14ac:dyDescent="0.25">
      <c r="A3946" s="44" t="s">
        <v>484</v>
      </c>
      <c r="B3946" s="45"/>
      <c r="C3946" s="61">
        <v>1.41</v>
      </c>
      <c r="D3946" s="45" t="s">
        <v>33</v>
      </c>
      <c r="E3946" s="62">
        <v>5500</v>
      </c>
      <c r="F3946" s="46">
        <v>7755</v>
      </c>
    </row>
    <row r="3947" spans="1:6" x14ac:dyDescent="0.25">
      <c r="A3947" s="44" t="s">
        <v>195</v>
      </c>
      <c r="B3947" s="45"/>
      <c r="C3947" s="61">
        <v>1.41</v>
      </c>
      <c r="D3947" s="45" t="s">
        <v>33</v>
      </c>
      <c r="E3947" s="62">
        <v>292750</v>
      </c>
      <c r="F3947" s="46">
        <v>412778</v>
      </c>
    </row>
    <row r="3948" spans="1:6" x14ac:dyDescent="0.25">
      <c r="A3948" s="44" t="s">
        <v>256</v>
      </c>
      <c r="B3948" s="45"/>
      <c r="C3948" s="61" t="s">
        <v>116</v>
      </c>
      <c r="D3948" s="45" t="s">
        <v>33</v>
      </c>
      <c r="E3948" s="62" t="s">
        <v>116</v>
      </c>
      <c r="F3948" s="46" t="s">
        <v>116</v>
      </c>
    </row>
    <row r="3949" spans="1:6" x14ac:dyDescent="0.25">
      <c r="A3949" s="54" t="s">
        <v>154</v>
      </c>
      <c r="B3949" s="55"/>
      <c r="C3949" s="63">
        <v>0.28571000000000002</v>
      </c>
      <c r="D3949" s="55" t="s">
        <v>151</v>
      </c>
      <c r="E3949" s="64">
        <v>37951</v>
      </c>
      <c r="F3949" s="56">
        <v>10843</v>
      </c>
    </row>
    <row r="3950" spans="1:6" x14ac:dyDescent="0.25">
      <c r="A3950" s="57"/>
      <c r="B3950" s="55"/>
      <c r="C3950" s="55"/>
      <c r="D3950" s="55"/>
      <c r="E3950" s="55" t="s">
        <v>155</v>
      </c>
      <c r="F3950" s="56">
        <v>10843</v>
      </c>
    </row>
    <row r="3951" spans="1:6" x14ac:dyDescent="0.25">
      <c r="A3951" s="30" t="s">
        <v>0</v>
      </c>
      <c r="B3951" s="84">
        <v>1</v>
      </c>
      <c r="C3951" s="45" t="s">
        <v>169</v>
      </c>
      <c r="D3951" s="45"/>
      <c r="E3951" s="45"/>
      <c r="F3951" s="46">
        <v>10843</v>
      </c>
    </row>
    <row r="3952" spans="1:6" x14ac:dyDescent="0.25">
      <c r="A3952" s="31" t="s">
        <v>198</v>
      </c>
      <c r="B3952" s="45"/>
      <c r="C3952" s="45"/>
      <c r="D3952" s="45"/>
      <c r="E3952" s="45"/>
      <c r="F3952" s="47">
        <v>452526</v>
      </c>
    </row>
    <row r="3955" spans="1:6" x14ac:dyDescent="0.25">
      <c r="A3955" s="59" t="s">
        <v>176</v>
      </c>
      <c r="B3955" s="85"/>
      <c r="C3955" s="76"/>
      <c r="D3955" s="83" t="s">
        <v>177</v>
      </c>
      <c r="E3955" s="85"/>
      <c r="F3955" s="60"/>
    </row>
    <row r="3956" spans="1:6" x14ac:dyDescent="0.25">
      <c r="A3956" s="19"/>
      <c r="B3956" s="65"/>
      <c r="C3956" s="65"/>
      <c r="D3956" s="66"/>
      <c r="E3956" s="65"/>
      <c r="F3956" s="20"/>
    </row>
    <row r="3957" spans="1:6" x14ac:dyDescent="0.25">
      <c r="A3957" s="22" t="s">
        <v>116</v>
      </c>
      <c r="B3957" s="67"/>
      <c r="C3957" s="65"/>
      <c r="D3957" s="67" t="s">
        <v>117</v>
      </c>
      <c r="E3957" s="68" t="s">
        <v>116</v>
      </c>
      <c r="F3957" s="24"/>
    </row>
    <row r="3958" spans="1:6" x14ac:dyDescent="0.25">
      <c r="A3958" s="25" t="s">
        <v>116</v>
      </c>
      <c r="B3958" s="65"/>
      <c r="C3958" s="65"/>
      <c r="D3958" s="67" t="s">
        <v>118</v>
      </c>
      <c r="E3958" s="69" t="s">
        <v>116</v>
      </c>
      <c r="F3958" s="24"/>
    </row>
    <row r="3959" spans="1:6" x14ac:dyDescent="0.25">
      <c r="A3959" s="23" t="s">
        <v>116</v>
      </c>
      <c r="B3959" s="65"/>
      <c r="C3959" s="65"/>
      <c r="D3959" s="67" t="s">
        <v>119</v>
      </c>
      <c r="E3959" s="67" t="s">
        <v>116</v>
      </c>
      <c r="F3959" s="24"/>
    </row>
    <row r="3960" spans="1:6" x14ac:dyDescent="0.25">
      <c r="A3960" s="23" t="s">
        <v>116</v>
      </c>
      <c r="B3960" s="67"/>
      <c r="C3960" s="65"/>
      <c r="D3960" s="67" t="s">
        <v>120</v>
      </c>
      <c r="E3960" s="69">
        <v>40</v>
      </c>
      <c r="F3960" s="24"/>
    </row>
    <row r="3961" spans="1:6" x14ac:dyDescent="0.25">
      <c r="A3961" s="23" t="s">
        <v>116</v>
      </c>
      <c r="B3961" s="67"/>
      <c r="C3961" s="65"/>
      <c r="D3961" s="70"/>
      <c r="E3961" s="66"/>
      <c r="F3961" s="24"/>
    </row>
    <row r="3962" spans="1:6" x14ac:dyDescent="0.25">
      <c r="A3962" s="25"/>
      <c r="B3962" s="65"/>
      <c r="C3962" s="65"/>
      <c r="D3962" s="71"/>
      <c r="E3962" s="65"/>
      <c r="F3962" s="26"/>
    </row>
    <row r="3963" spans="1:6" x14ac:dyDescent="0.25">
      <c r="A3963" s="27"/>
      <c r="B3963" s="70"/>
      <c r="C3963" s="70"/>
      <c r="D3963" s="65"/>
      <c r="E3963" s="65"/>
      <c r="F3963" s="26"/>
    </row>
    <row r="3964" spans="1:6" x14ac:dyDescent="0.25">
      <c r="A3964" s="28" t="s">
        <v>121</v>
      </c>
      <c r="B3964" s="65"/>
      <c r="C3964" s="65"/>
      <c r="D3964" s="65"/>
      <c r="E3964" s="65"/>
      <c r="F3964" s="24"/>
    </row>
    <row r="3965" spans="1:6" x14ac:dyDescent="0.25">
      <c r="A3965" s="29" t="s">
        <v>116</v>
      </c>
      <c r="B3965" s="67"/>
      <c r="C3965" s="67"/>
      <c r="D3965" s="65"/>
      <c r="E3965" s="65"/>
      <c r="F3965" s="24"/>
    </row>
    <row r="3966" spans="1:6" x14ac:dyDescent="0.25">
      <c r="A3966" s="29" t="s">
        <v>116</v>
      </c>
      <c r="B3966" s="67"/>
      <c r="C3966" s="67"/>
      <c r="D3966" s="65"/>
      <c r="E3966" s="65"/>
      <c r="F3966" s="24"/>
    </row>
    <row r="3967" spans="1:6" x14ac:dyDescent="0.25">
      <c r="A3967" s="30" t="s">
        <v>116</v>
      </c>
      <c r="B3967" s="45"/>
      <c r="C3967" s="45"/>
      <c r="F3967" s="32"/>
    </row>
    <row r="3968" spans="1:6" x14ac:dyDescent="0.25">
      <c r="A3968" s="38" t="s">
        <v>126</v>
      </c>
      <c r="B3968" s="73"/>
      <c r="C3968" s="73"/>
      <c r="D3968" s="73"/>
      <c r="E3968" s="73"/>
      <c r="F3968" s="39"/>
    </row>
    <row r="3970" spans="1:6" x14ac:dyDescent="0.25">
      <c r="A3970" s="53" t="s">
        <v>164</v>
      </c>
      <c r="B3970" s="76"/>
      <c r="C3970" s="83" t="s">
        <v>0</v>
      </c>
      <c r="D3970" s="77" t="s">
        <v>2</v>
      </c>
      <c r="E3970" s="76" t="s">
        <v>140</v>
      </c>
      <c r="F3970" s="43" t="s">
        <v>131</v>
      </c>
    </row>
    <row r="3972" spans="1:6" x14ac:dyDescent="0.25">
      <c r="A3972" s="44" t="s">
        <v>237</v>
      </c>
      <c r="B3972" s="45"/>
      <c r="C3972" s="61" t="s">
        <v>116</v>
      </c>
      <c r="D3972" s="45" t="s">
        <v>33</v>
      </c>
      <c r="E3972" s="62" t="s">
        <v>116</v>
      </c>
      <c r="F3972" s="46" t="s">
        <v>116</v>
      </c>
    </row>
    <row r="3973" spans="1:6" x14ac:dyDescent="0.25">
      <c r="A3973" s="54" t="s">
        <v>242</v>
      </c>
      <c r="B3973" s="55"/>
      <c r="C3973" s="63">
        <v>8</v>
      </c>
      <c r="D3973" s="55" t="s">
        <v>29</v>
      </c>
      <c r="E3973" s="64">
        <v>39000</v>
      </c>
      <c r="F3973" s="56">
        <v>312000</v>
      </c>
    </row>
    <row r="3974" spans="1:6" x14ac:dyDescent="0.25">
      <c r="A3974" s="54" t="s">
        <v>243</v>
      </c>
    </row>
    <row r="3975" spans="1:6" x14ac:dyDescent="0.25">
      <c r="A3975" s="54" t="s">
        <v>244</v>
      </c>
      <c r="B3975" s="55"/>
      <c r="C3975" s="63">
        <v>0.63800000000000001</v>
      </c>
      <c r="D3975" s="55" t="s">
        <v>33</v>
      </c>
      <c r="E3975" s="64">
        <v>75000</v>
      </c>
      <c r="F3975" s="56">
        <v>47850</v>
      </c>
    </row>
    <row r="3976" spans="1:6" x14ac:dyDescent="0.25">
      <c r="A3976" s="54" t="s">
        <v>245</v>
      </c>
      <c r="B3976" s="55"/>
      <c r="C3976" s="63">
        <v>0.63</v>
      </c>
      <c r="D3976" s="55" t="s">
        <v>33</v>
      </c>
      <c r="E3976" s="64">
        <v>75000</v>
      </c>
      <c r="F3976" s="56">
        <v>47250</v>
      </c>
    </row>
    <row r="3977" spans="1:6" x14ac:dyDescent="0.25">
      <c r="A3977" s="54" t="s">
        <v>251</v>
      </c>
      <c r="B3977" s="55"/>
      <c r="C3977" s="63">
        <v>170</v>
      </c>
      <c r="D3977" s="55" t="s">
        <v>252</v>
      </c>
      <c r="E3977" s="64">
        <v>50</v>
      </c>
      <c r="F3977" s="56">
        <v>8500</v>
      </c>
    </row>
    <row r="3978" spans="1:6" x14ac:dyDescent="0.25">
      <c r="A3978" s="54" t="s">
        <v>223</v>
      </c>
      <c r="B3978" s="55"/>
      <c r="C3978" s="63">
        <v>0.10895000000000001</v>
      </c>
      <c r="D3978" s="55" t="s">
        <v>151</v>
      </c>
      <c r="E3978" s="64">
        <v>275351</v>
      </c>
      <c r="F3978" s="56">
        <v>29999</v>
      </c>
    </row>
    <row r="3979" spans="1:6" x14ac:dyDescent="0.25">
      <c r="A3979" s="54" t="s">
        <v>159</v>
      </c>
      <c r="B3979" s="55"/>
      <c r="C3979" s="63">
        <v>0.05</v>
      </c>
      <c r="D3979" s="55" t="s">
        <v>160</v>
      </c>
      <c r="E3979" s="64">
        <v>29999</v>
      </c>
      <c r="F3979" s="56">
        <v>1500</v>
      </c>
    </row>
    <row r="3980" spans="1:6" x14ac:dyDescent="0.25">
      <c r="A3980" s="54" t="s">
        <v>253</v>
      </c>
      <c r="B3980" s="55"/>
      <c r="C3980" s="63">
        <v>0.125</v>
      </c>
      <c r="D3980" s="55" t="s">
        <v>167</v>
      </c>
      <c r="E3980" s="64">
        <v>46400</v>
      </c>
      <c r="F3980" s="56">
        <v>5800</v>
      </c>
    </row>
    <row r="3981" spans="1:6" x14ac:dyDescent="0.25">
      <c r="A3981" s="54" t="s">
        <v>254</v>
      </c>
      <c r="B3981" s="55"/>
      <c r="C3981" s="63">
        <v>1.268</v>
      </c>
      <c r="D3981" s="55" t="s">
        <v>33</v>
      </c>
      <c r="E3981" s="64">
        <v>292750</v>
      </c>
      <c r="F3981" s="56">
        <v>371207</v>
      </c>
    </row>
    <row r="3982" spans="1:6" x14ac:dyDescent="0.25">
      <c r="A3982" s="54" t="s">
        <v>255</v>
      </c>
    </row>
    <row r="3983" spans="1:6" x14ac:dyDescent="0.25">
      <c r="A3983" s="54" t="s">
        <v>256</v>
      </c>
      <c r="B3983" s="55"/>
      <c r="C3983" s="63">
        <v>1.268</v>
      </c>
      <c r="D3983" s="55" t="s">
        <v>33</v>
      </c>
      <c r="E3983" s="64">
        <v>10843</v>
      </c>
      <c r="F3983" s="56">
        <v>13749</v>
      </c>
    </row>
    <row r="3984" spans="1:6" x14ac:dyDescent="0.25">
      <c r="A3984" s="54" t="s">
        <v>484</v>
      </c>
      <c r="B3984" s="55"/>
      <c r="C3984" s="63">
        <v>1.268</v>
      </c>
      <c r="D3984" s="55" t="s">
        <v>33</v>
      </c>
      <c r="E3984" s="64">
        <v>5500</v>
      </c>
      <c r="F3984" s="56">
        <v>6974</v>
      </c>
    </row>
    <row r="3985" spans="1:6" x14ac:dyDescent="0.25">
      <c r="A3985" s="54" t="s">
        <v>196</v>
      </c>
      <c r="B3985" s="55"/>
      <c r="C3985" s="63">
        <v>1.268</v>
      </c>
      <c r="D3985" s="55" t="s">
        <v>33</v>
      </c>
      <c r="E3985" s="64">
        <v>15000</v>
      </c>
      <c r="F3985" s="56">
        <v>19020</v>
      </c>
    </row>
    <row r="3986" spans="1:6" x14ac:dyDescent="0.25">
      <c r="A3986" s="54" t="s">
        <v>197</v>
      </c>
    </row>
    <row r="3987" spans="1:6" x14ac:dyDescent="0.25">
      <c r="A3987" s="57"/>
      <c r="B3987" s="55"/>
      <c r="C3987" s="55"/>
      <c r="D3987" s="55"/>
      <c r="E3987" s="55" t="s">
        <v>155</v>
      </c>
      <c r="F3987" s="56">
        <v>863849</v>
      </c>
    </row>
    <row r="3988" spans="1:6" x14ac:dyDescent="0.25">
      <c r="A3988" s="30" t="s">
        <v>0</v>
      </c>
      <c r="B3988" s="84">
        <v>0.63</v>
      </c>
      <c r="C3988" s="45" t="s">
        <v>169</v>
      </c>
      <c r="D3988" s="45"/>
      <c r="E3988" s="45"/>
      <c r="F3988" s="46">
        <v>544225</v>
      </c>
    </row>
    <row r="3989" spans="1:6" x14ac:dyDescent="0.25">
      <c r="A3989" s="31" t="s">
        <v>170</v>
      </c>
      <c r="B3989" s="45"/>
      <c r="C3989" s="45"/>
      <c r="D3989" s="45"/>
      <c r="E3989" s="45"/>
      <c r="F3989" s="47">
        <v>544225</v>
      </c>
    </row>
    <row r="3991" spans="1:6" x14ac:dyDescent="0.25">
      <c r="A3991" s="48"/>
      <c r="B3991" s="45" t="s">
        <v>134</v>
      </c>
      <c r="C3991" s="45"/>
      <c r="D3991" s="78"/>
      <c r="E3991" s="79" t="s">
        <v>116</v>
      </c>
      <c r="F3991" s="49">
        <v>1133460</v>
      </c>
    </row>
    <row r="3993" spans="1:6" x14ac:dyDescent="0.25">
      <c r="A3993" s="30"/>
      <c r="B3993" s="45"/>
      <c r="C3993" s="45"/>
      <c r="D3993" s="80" t="s">
        <v>135</v>
      </c>
      <c r="E3993" s="81"/>
      <c r="F3993" s="50">
        <v>1133460</v>
      </c>
    </row>
    <row r="3994" spans="1:6" x14ac:dyDescent="0.25">
      <c r="A3994" s="51" t="s">
        <v>489</v>
      </c>
      <c r="B3994" s="45"/>
      <c r="C3994" s="45"/>
      <c r="D3994" s="82"/>
      <c r="E3994" s="45"/>
      <c r="F3994" s="51"/>
    </row>
    <row r="3995" spans="1:6" x14ac:dyDescent="0.25">
      <c r="A3995" s="30"/>
      <c r="B3995" s="45"/>
      <c r="C3995" s="45"/>
      <c r="D3995" s="45"/>
      <c r="E3995" s="45"/>
      <c r="F3995" s="52"/>
    </row>
    <row r="3997" spans="1:6" x14ac:dyDescent="0.25">
      <c r="A3997" s="40" t="s">
        <v>490</v>
      </c>
      <c r="B3997" s="74" t="s">
        <v>491</v>
      </c>
      <c r="C3997" s="75"/>
      <c r="D3997" s="75"/>
      <c r="E3997" s="75"/>
      <c r="F3997" s="41"/>
    </row>
    <row r="3998" spans="1:6" x14ac:dyDescent="0.25">
      <c r="B3998" s="74" t="s">
        <v>492</v>
      </c>
    </row>
    <row r="4000" spans="1:6" x14ac:dyDescent="0.25">
      <c r="A4000" s="53" t="s">
        <v>164</v>
      </c>
      <c r="B4000" s="76"/>
      <c r="C4000" s="83" t="s">
        <v>0</v>
      </c>
      <c r="D4000" s="77" t="s">
        <v>2</v>
      </c>
      <c r="E4000" s="76" t="s">
        <v>140</v>
      </c>
      <c r="F4000" s="43" t="s">
        <v>131</v>
      </c>
    </row>
    <row r="4002" spans="1:6" x14ac:dyDescent="0.25">
      <c r="A4002" s="44" t="s">
        <v>493</v>
      </c>
      <c r="B4002" s="45"/>
      <c r="C4002" s="61" t="s">
        <v>116</v>
      </c>
      <c r="D4002" s="45" t="s">
        <v>33</v>
      </c>
      <c r="E4002" s="62" t="s">
        <v>116</v>
      </c>
      <c r="F4002" s="46" t="s">
        <v>116</v>
      </c>
    </row>
    <row r="4003" spans="1:6" x14ac:dyDescent="0.25">
      <c r="A4003" s="44" t="s">
        <v>494</v>
      </c>
    </row>
    <row r="4004" spans="1:6" x14ac:dyDescent="0.25">
      <c r="A4004" s="44" t="s">
        <v>495</v>
      </c>
    </row>
    <row r="4005" spans="1:6" x14ac:dyDescent="0.25">
      <c r="A4005" s="54" t="s">
        <v>496</v>
      </c>
      <c r="B4005" s="55"/>
      <c r="C4005" s="63">
        <v>22.5</v>
      </c>
      <c r="D4005" s="55" t="s">
        <v>73</v>
      </c>
      <c r="E4005" s="64">
        <v>5817</v>
      </c>
      <c r="F4005" s="56">
        <v>130883</v>
      </c>
    </row>
    <row r="4006" spans="1:6" x14ac:dyDescent="0.25">
      <c r="A4006" s="54" t="s">
        <v>497</v>
      </c>
    </row>
    <row r="4007" spans="1:6" x14ac:dyDescent="0.25">
      <c r="A4007" s="54" t="s">
        <v>498</v>
      </c>
      <c r="B4007" s="55"/>
      <c r="C4007" s="63">
        <v>7</v>
      </c>
      <c r="D4007" s="55" t="s">
        <v>3</v>
      </c>
      <c r="E4007" s="64">
        <v>4100</v>
      </c>
      <c r="F4007" s="56">
        <v>28700</v>
      </c>
    </row>
    <row r="4008" spans="1:6" x14ac:dyDescent="0.25">
      <c r="A4008" s="54" t="s">
        <v>223</v>
      </c>
      <c r="B4008" s="55"/>
      <c r="C4008" s="63">
        <v>0.53981999999999997</v>
      </c>
      <c r="D4008" s="55" t="s">
        <v>151</v>
      </c>
      <c r="E4008" s="64">
        <v>275351</v>
      </c>
      <c r="F4008" s="56">
        <v>148640</v>
      </c>
    </row>
    <row r="4009" spans="1:6" x14ac:dyDescent="0.25">
      <c r="A4009" s="54" t="s">
        <v>159</v>
      </c>
      <c r="B4009" s="55"/>
      <c r="C4009" s="63">
        <v>0.05</v>
      </c>
      <c r="D4009" s="55" t="s">
        <v>160</v>
      </c>
      <c r="E4009" s="64">
        <v>148640</v>
      </c>
      <c r="F4009" s="56">
        <v>7432</v>
      </c>
    </row>
    <row r="4010" spans="1:6" x14ac:dyDescent="0.25">
      <c r="A4010" s="54" t="s">
        <v>226</v>
      </c>
      <c r="B4010" s="55"/>
      <c r="C4010" s="63">
        <v>0.125</v>
      </c>
      <c r="D4010" s="55" t="s">
        <v>113</v>
      </c>
      <c r="E4010" s="64">
        <v>35960</v>
      </c>
      <c r="F4010" s="56">
        <v>4495</v>
      </c>
    </row>
    <row r="4011" spans="1:6" x14ac:dyDescent="0.25">
      <c r="A4011" s="54" t="s">
        <v>256</v>
      </c>
      <c r="B4011" s="55"/>
      <c r="C4011" s="63">
        <v>1.1000000000000001</v>
      </c>
      <c r="D4011" s="55" t="s">
        <v>33</v>
      </c>
      <c r="E4011" s="64">
        <v>10843</v>
      </c>
      <c r="F4011" s="56">
        <v>11927</v>
      </c>
    </row>
    <row r="4012" spans="1:6" x14ac:dyDescent="0.25">
      <c r="A4012" s="54" t="s">
        <v>499</v>
      </c>
      <c r="B4012" s="55"/>
      <c r="C4012" s="63">
        <v>1.2</v>
      </c>
      <c r="D4012" s="55" t="s">
        <v>26</v>
      </c>
      <c r="E4012" s="64">
        <v>210300</v>
      </c>
      <c r="F4012" s="56">
        <v>252360</v>
      </c>
    </row>
    <row r="4013" spans="1:6" x14ac:dyDescent="0.25">
      <c r="A4013" s="54" t="s">
        <v>233</v>
      </c>
      <c r="B4013" s="55"/>
      <c r="C4013" s="63">
        <v>2.5000000000000001E-2</v>
      </c>
      <c r="D4013" s="55" t="s">
        <v>29</v>
      </c>
      <c r="E4013" s="64">
        <v>113899</v>
      </c>
      <c r="F4013" s="56">
        <v>2847</v>
      </c>
    </row>
    <row r="4014" spans="1:6" x14ac:dyDescent="0.25">
      <c r="A4014" s="54" t="s">
        <v>238</v>
      </c>
      <c r="B4014" s="55"/>
      <c r="C4014" s="63">
        <v>2.5000000000000001E-2</v>
      </c>
      <c r="D4014" s="55" t="s">
        <v>29</v>
      </c>
      <c r="E4014" s="64">
        <v>16687</v>
      </c>
      <c r="F4014" s="56">
        <v>417</v>
      </c>
    </row>
    <row r="4015" spans="1:6" x14ac:dyDescent="0.25">
      <c r="A4015" s="54" t="s">
        <v>240</v>
      </c>
      <c r="B4015" s="55"/>
      <c r="C4015" s="63">
        <v>0.02</v>
      </c>
      <c r="D4015" s="55" t="s">
        <v>29</v>
      </c>
      <c r="E4015" s="64">
        <v>630180</v>
      </c>
      <c r="F4015" s="56">
        <v>12604</v>
      </c>
    </row>
    <row r="4016" spans="1:6" x14ac:dyDescent="0.25">
      <c r="A4016" s="54" t="s">
        <v>250</v>
      </c>
      <c r="B4016" s="55"/>
      <c r="C4016" s="63">
        <v>1.1000000000000001</v>
      </c>
      <c r="D4016" s="55" t="s">
        <v>33</v>
      </c>
      <c r="E4016" s="64">
        <v>952871</v>
      </c>
      <c r="F4016" s="56">
        <v>1048158</v>
      </c>
    </row>
    <row r="4017" spans="1:6" x14ac:dyDescent="0.25">
      <c r="A4017" s="57"/>
      <c r="B4017" s="55"/>
      <c r="C4017" s="55"/>
      <c r="D4017" s="55"/>
      <c r="E4017" s="55" t="s">
        <v>155</v>
      </c>
      <c r="F4017" s="56">
        <v>1648463</v>
      </c>
    </row>
    <row r="4018" spans="1:6" x14ac:dyDescent="0.25">
      <c r="A4018" s="30" t="s">
        <v>0</v>
      </c>
      <c r="B4018" s="84">
        <v>1</v>
      </c>
      <c r="C4018" s="45" t="s">
        <v>169</v>
      </c>
      <c r="D4018" s="45"/>
      <c r="E4018" s="45"/>
      <c r="F4018" s="46">
        <v>1648463</v>
      </c>
    </row>
    <row r="4019" spans="1:6" x14ac:dyDescent="0.25">
      <c r="A4019" s="31" t="s">
        <v>170</v>
      </c>
      <c r="B4019" s="45"/>
      <c r="C4019" s="45"/>
      <c r="D4019" s="45"/>
      <c r="E4019" s="45"/>
      <c r="F4019" s="47">
        <v>1648463</v>
      </c>
    </row>
    <row r="4021" spans="1:6" x14ac:dyDescent="0.25">
      <c r="A4021" s="48"/>
      <c r="B4021" s="45" t="s">
        <v>134</v>
      </c>
      <c r="C4021" s="45"/>
      <c r="D4021" s="78"/>
      <c r="E4021" s="79" t="s">
        <v>116</v>
      </c>
      <c r="F4021" s="49">
        <v>1648463</v>
      </c>
    </row>
    <row r="4023" spans="1:6" x14ac:dyDescent="0.25">
      <c r="A4023" s="30"/>
      <c r="B4023" s="45"/>
      <c r="C4023" s="45"/>
      <c r="D4023" s="80" t="s">
        <v>135</v>
      </c>
      <c r="E4023" s="81"/>
      <c r="F4023" s="50">
        <v>1648463</v>
      </c>
    </row>
    <row r="4024" spans="1:6" x14ac:dyDescent="0.25">
      <c r="A4024" s="51" t="s">
        <v>500</v>
      </c>
      <c r="B4024" s="45"/>
      <c r="C4024" s="45"/>
      <c r="D4024" s="82"/>
      <c r="E4024" s="45"/>
      <c r="F4024" s="51"/>
    </row>
    <row r="4025" spans="1:6" x14ac:dyDescent="0.25">
      <c r="A4025" s="30"/>
      <c r="B4025" s="45"/>
      <c r="C4025" s="45"/>
      <c r="D4025" s="45"/>
      <c r="E4025" s="45"/>
      <c r="F4025" s="52"/>
    </row>
    <row r="4027" spans="1:6" x14ac:dyDescent="0.25">
      <c r="A4027" s="40" t="s">
        <v>501</v>
      </c>
      <c r="B4027" s="74" t="s">
        <v>502</v>
      </c>
      <c r="C4027" s="75"/>
      <c r="D4027" s="75"/>
      <c r="E4027" s="75"/>
      <c r="F4027" s="41"/>
    </row>
    <row r="4028" spans="1:6" x14ac:dyDescent="0.25">
      <c r="A4028" s="53" t="s">
        <v>164</v>
      </c>
      <c r="B4028" s="76"/>
      <c r="C4028" s="83" t="s">
        <v>0</v>
      </c>
      <c r="D4028" s="77" t="s">
        <v>2</v>
      </c>
      <c r="E4028" s="76" t="s">
        <v>140</v>
      </c>
      <c r="F4028" s="43" t="s">
        <v>131</v>
      </c>
    </row>
    <row r="4030" spans="1:6" x14ac:dyDescent="0.25">
      <c r="A4030" s="44" t="s">
        <v>503</v>
      </c>
      <c r="B4030" s="45"/>
      <c r="C4030" s="61" t="s">
        <v>116</v>
      </c>
      <c r="D4030" s="45" t="s">
        <v>33</v>
      </c>
      <c r="E4030" s="62" t="s">
        <v>116</v>
      </c>
      <c r="F4030" s="46" t="s">
        <v>116</v>
      </c>
    </row>
    <row r="4031" spans="1:6" x14ac:dyDescent="0.25">
      <c r="A4031" s="44" t="s">
        <v>504</v>
      </c>
    </row>
    <row r="4032" spans="1:6" x14ac:dyDescent="0.25">
      <c r="A4032" s="44" t="s">
        <v>505</v>
      </c>
    </row>
    <row r="4033" spans="1:6" x14ac:dyDescent="0.25">
      <c r="A4033" s="54" t="s">
        <v>496</v>
      </c>
      <c r="B4033" s="55"/>
      <c r="C4033" s="63">
        <v>22.5</v>
      </c>
      <c r="D4033" s="55" t="s">
        <v>73</v>
      </c>
      <c r="E4033" s="64">
        <v>5817</v>
      </c>
      <c r="F4033" s="56">
        <v>130883</v>
      </c>
    </row>
    <row r="4034" spans="1:6" x14ac:dyDescent="0.25">
      <c r="A4034" s="54" t="s">
        <v>497</v>
      </c>
    </row>
    <row r="4035" spans="1:6" x14ac:dyDescent="0.25">
      <c r="A4035" s="54" t="s">
        <v>223</v>
      </c>
      <c r="B4035" s="55"/>
      <c r="C4035" s="63">
        <v>0.81713999999999998</v>
      </c>
      <c r="D4035" s="55" t="s">
        <v>151</v>
      </c>
      <c r="E4035" s="64">
        <v>275351</v>
      </c>
      <c r="F4035" s="56">
        <v>225000</v>
      </c>
    </row>
    <row r="4036" spans="1:6" x14ac:dyDescent="0.25">
      <c r="A4036" s="59" t="s">
        <v>176</v>
      </c>
      <c r="B4036" s="85"/>
      <c r="C4036" s="76"/>
      <c r="D4036" s="83" t="s">
        <v>177</v>
      </c>
      <c r="E4036" s="85"/>
      <c r="F4036" s="60"/>
    </row>
    <row r="4037" spans="1:6" x14ac:dyDescent="0.25">
      <c r="A4037" s="19"/>
      <c r="B4037" s="65"/>
      <c r="C4037" s="65"/>
      <c r="D4037" s="66"/>
      <c r="E4037" s="65"/>
      <c r="F4037" s="20"/>
    </row>
    <row r="4038" spans="1:6" x14ac:dyDescent="0.25">
      <c r="A4038" s="22" t="s">
        <v>116</v>
      </c>
      <c r="B4038" s="67"/>
      <c r="C4038" s="65"/>
      <c r="D4038" s="67" t="s">
        <v>117</v>
      </c>
      <c r="E4038" s="68" t="s">
        <v>116</v>
      </c>
      <c r="F4038" s="24"/>
    </row>
    <row r="4039" spans="1:6" x14ac:dyDescent="0.25">
      <c r="A4039" s="25" t="s">
        <v>116</v>
      </c>
      <c r="B4039" s="65"/>
      <c r="C4039" s="65"/>
      <c r="D4039" s="67" t="s">
        <v>118</v>
      </c>
      <c r="E4039" s="69" t="s">
        <v>116</v>
      </c>
      <c r="F4039" s="24"/>
    </row>
    <row r="4040" spans="1:6" x14ac:dyDescent="0.25">
      <c r="A4040" s="23" t="s">
        <v>116</v>
      </c>
      <c r="B4040" s="65"/>
      <c r="C4040" s="65"/>
      <c r="D4040" s="67" t="s">
        <v>119</v>
      </c>
      <c r="E4040" s="67" t="s">
        <v>116</v>
      </c>
      <c r="F4040" s="24"/>
    </row>
    <row r="4041" spans="1:6" x14ac:dyDescent="0.25">
      <c r="A4041" s="23" t="s">
        <v>116</v>
      </c>
      <c r="B4041" s="67"/>
      <c r="C4041" s="65"/>
      <c r="D4041" s="67" t="s">
        <v>120</v>
      </c>
      <c r="E4041" s="69">
        <v>41</v>
      </c>
      <c r="F4041" s="24"/>
    </row>
    <row r="4042" spans="1:6" x14ac:dyDescent="0.25">
      <c r="A4042" s="23" t="s">
        <v>116</v>
      </c>
      <c r="B4042" s="67"/>
      <c r="C4042" s="65"/>
      <c r="D4042" s="70"/>
      <c r="E4042" s="66"/>
      <c r="F4042" s="24"/>
    </row>
    <row r="4043" spans="1:6" x14ac:dyDescent="0.25">
      <c r="A4043" s="25"/>
      <c r="B4043" s="65"/>
      <c r="C4043" s="65"/>
      <c r="D4043" s="71"/>
      <c r="E4043" s="65"/>
      <c r="F4043" s="26"/>
    </row>
    <row r="4044" spans="1:6" x14ac:dyDescent="0.25">
      <c r="A4044" s="27"/>
      <c r="B4044" s="70"/>
      <c r="C4044" s="70"/>
      <c r="D4044" s="65"/>
      <c r="E4044" s="65"/>
      <c r="F4044" s="26"/>
    </row>
    <row r="4045" spans="1:6" x14ac:dyDescent="0.25">
      <c r="A4045" s="28" t="s">
        <v>121</v>
      </c>
      <c r="B4045" s="65"/>
      <c r="C4045" s="65"/>
      <c r="D4045" s="65"/>
      <c r="E4045" s="65"/>
      <c r="F4045" s="24"/>
    </row>
    <row r="4046" spans="1:6" x14ac:dyDescent="0.25">
      <c r="A4046" s="29" t="s">
        <v>116</v>
      </c>
      <c r="B4046" s="67"/>
      <c r="C4046" s="67"/>
      <c r="D4046" s="65"/>
      <c r="E4046" s="65"/>
      <c r="F4046" s="24"/>
    </row>
    <row r="4047" spans="1:6" x14ac:dyDescent="0.25">
      <c r="A4047" s="29" t="s">
        <v>116</v>
      </c>
      <c r="B4047" s="67"/>
      <c r="C4047" s="67"/>
      <c r="D4047" s="65"/>
      <c r="E4047" s="65"/>
      <c r="F4047" s="24"/>
    </row>
    <row r="4048" spans="1:6" x14ac:dyDescent="0.25">
      <c r="A4048" s="30" t="s">
        <v>116</v>
      </c>
      <c r="B4048" s="45"/>
      <c r="C4048" s="45"/>
      <c r="F4048" s="32"/>
    </row>
    <row r="4049" spans="1:6" x14ac:dyDescent="0.25">
      <c r="A4049" s="38" t="s">
        <v>126</v>
      </c>
      <c r="B4049" s="73"/>
      <c r="C4049" s="73"/>
      <c r="D4049" s="73"/>
      <c r="E4049" s="73"/>
      <c r="F4049" s="39"/>
    </row>
    <row r="4051" spans="1:6" x14ac:dyDescent="0.25">
      <c r="A4051" s="54" t="s">
        <v>159</v>
      </c>
      <c r="B4051" s="55"/>
      <c r="C4051" s="63">
        <v>0.05</v>
      </c>
      <c r="D4051" s="55" t="s">
        <v>160</v>
      </c>
      <c r="E4051" s="64">
        <v>225000</v>
      </c>
      <c r="F4051" s="56">
        <v>11250</v>
      </c>
    </row>
    <row r="4053" spans="1:6" x14ac:dyDescent="0.25">
      <c r="A4053" s="54" t="s">
        <v>226</v>
      </c>
      <c r="B4053" s="55"/>
      <c r="C4053" s="63">
        <v>6.5019999999999994E-2</v>
      </c>
      <c r="D4053" s="55" t="s">
        <v>113</v>
      </c>
      <c r="E4053" s="64">
        <v>35960</v>
      </c>
      <c r="F4053" s="56">
        <v>2338</v>
      </c>
    </row>
    <row r="4054" spans="1:6" x14ac:dyDescent="0.25">
      <c r="A4054" s="54" t="s">
        <v>228</v>
      </c>
      <c r="B4054" s="55"/>
      <c r="C4054" s="63">
        <v>2</v>
      </c>
      <c r="D4054" s="55" t="s">
        <v>167</v>
      </c>
      <c r="E4054" s="64">
        <v>4162</v>
      </c>
      <c r="F4054" s="56">
        <v>8324</v>
      </c>
    </row>
    <row r="4055" spans="1:6" x14ac:dyDescent="0.25">
      <c r="A4055" s="54" t="s">
        <v>256</v>
      </c>
      <c r="B4055" s="55"/>
      <c r="C4055" s="63">
        <v>1.1000000000000001</v>
      </c>
      <c r="D4055" s="55" t="s">
        <v>33</v>
      </c>
      <c r="E4055" s="64">
        <v>10843</v>
      </c>
      <c r="F4055" s="56">
        <v>11927</v>
      </c>
    </row>
    <row r="4056" spans="1:6" x14ac:dyDescent="0.25">
      <c r="A4056" s="54" t="s">
        <v>506</v>
      </c>
      <c r="B4056" s="55"/>
      <c r="C4056" s="63">
        <v>3.3329999999999999E-2</v>
      </c>
      <c r="D4056" s="55" t="s">
        <v>111</v>
      </c>
      <c r="E4056" s="64">
        <v>2291792</v>
      </c>
      <c r="F4056" s="56">
        <v>76385</v>
      </c>
    </row>
    <row r="4057" spans="1:6" x14ac:dyDescent="0.25">
      <c r="A4057" s="54" t="s">
        <v>233</v>
      </c>
      <c r="B4057" s="55"/>
      <c r="C4057" s="63">
        <v>2.5000000000000001E-2</v>
      </c>
      <c r="D4057" s="55" t="s">
        <v>29</v>
      </c>
      <c r="E4057" s="64">
        <v>113899</v>
      </c>
      <c r="F4057" s="56">
        <v>2847</v>
      </c>
    </row>
    <row r="4058" spans="1:6" x14ac:dyDescent="0.25">
      <c r="A4058" s="54" t="s">
        <v>238</v>
      </c>
      <c r="B4058" s="55"/>
      <c r="C4058" s="63">
        <v>2.5000000000000001E-2</v>
      </c>
      <c r="D4058" s="55" t="s">
        <v>29</v>
      </c>
      <c r="E4058" s="64">
        <v>16687</v>
      </c>
      <c r="F4058" s="56">
        <v>417</v>
      </c>
    </row>
    <row r="4059" spans="1:6" x14ac:dyDescent="0.25">
      <c r="A4059" s="54" t="s">
        <v>240</v>
      </c>
      <c r="B4059" s="55"/>
      <c r="C4059" s="63">
        <v>0.02</v>
      </c>
      <c r="D4059" s="55" t="s">
        <v>29</v>
      </c>
      <c r="E4059" s="64">
        <v>630180</v>
      </c>
      <c r="F4059" s="56">
        <v>12604</v>
      </c>
    </row>
    <row r="4060" spans="1:6" x14ac:dyDescent="0.25">
      <c r="A4060" s="54" t="s">
        <v>250</v>
      </c>
      <c r="B4060" s="55"/>
      <c r="C4060" s="63">
        <v>1.1000000000000001</v>
      </c>
      <c r="D4060" s="55" t="s">
        <v>33</v>
      </c>
      <c r="E4060" s="64">
        <v>952871</v>
      </c>
      <c r="F4060" s="56">
        <v>1048158</v>
      </c>
    </row>
    <row r="4061" spans="1:6" x14ac:dyDescent="0.25">
      <c r="A4061" s="57"/>
      <c r="B4061" s="55"/>
      <c r="C4061" s="55"/>
      <c r="D4061" s="55"/>
      <c r="E4061" s="55" t="s">
        <v>155</v>
      </c>
      <c r="F4061" s="56">
        <v>1530133</v>
      </c>
    </row>
    <row r="4062" spans="1:6" x14ac:dyDescent="0.25">
      <c r="A4062" s="30" t="s">
        <v>0</v>
      </c>
      <c r="B4062" s="84">
        <v>1</v>
      </c>
      <c r="C4062" s="45" t="s">
        <v>169</v>
      </c>
      <c r="D4062" s="45"/>
      <c r="E4062" s="45"/>
      <c r="F4062" s="46">
        <v>1530133</v>
      </c>
    </row>
    <row r="4063" spans="1:6" x14ac:dyDescent="0.25">
      <c r="A4063" s="31" t="s">
        <v>170</v>
      </c>
      <c r="B4063" s="45"/>
      <c r="C4063" s="45"/>
      <c r="D4063" s="45"/>
      <c r="E4063" s="45"/>
      <c r="F4063" s="47">
        <v>1530133</v>
      </c>
    </row>
    <row r="4065" spans="1:6" x14ac:dyDescent="0.25">
      <c r="A4065" s="48"/>
      <c r="B4065" s="45" t="s">
        <v>134</v>
      </c>
      <c r="C4065" s="45"/>
      <c r="D4065" s="78"/>
      <c r="E4065" s="79" t="s">
        <v>116</v>
      </c>
      <c r="F4065" s="49">
        <v>1530133</v>
      </c>
    </row>
    <row r="4067" spans="1:6" x14ac:dyDescent="0.25">
      <c r="A4067" s="30"/>
      <c r="B4067" s="45"/>
      <c r="C4067" s="45"/>
      <c r="D4067" s="80" t="s">
        <v>135</v>
      </c>
      <c r="E4067" s="81"/>
      <c r="F4067" s="50">
        <v>1530133</v>
      </c>
    </row>
    <row r="4068" spans="1:6" x14ac:dyDescent="0.25">
      <c r="A4068" s="51" t="s">
        <v>507</v>
      </c>
      <c r="B4068" s="45"/>
      <c r="C4068" s="45"/>
      <c r="D4068" s="82"/>
      <c r="E4068" s="45"/>
      <c r="F4068" s="51"/>
    </row>
    <row r="4069" spans="1:6" x14ac:dyDescent="0.25">
      <c r="A4069" s="30"/>
      <c r="B4069" s="45"/>
      <c r="C4069" s="45"/>
      <c r="D4069" s="45"/>
      <c r="E4069" s="45"/>
      <c r="F4069" s="52"/>
    </row>
    <row r="4071" spans="1:6" x14ac:dyDescent="0.25">
      <c r="A4071" s="40" t="s">
        <v>508</v>
      </c>
      <c r="B4071" s="74" t="s">
        <v>509</v>
      </c>
      <c r="C4071" s="75"/>
      <c r="D4071" s="75"/>
      <c r="E4071" s="75"/>
      <c r="F4071" s="41"/>
    </row>
    <row r="4072" spans="1:6" x14ac:dyDescent="0.25">
      <c r="A4072" s="53" t="s">
        <v>139</v>
      </c>
      <c r="B4072" s="76"/>
      <c r="C4072" s="83" t="s">
        <v>0</v>
      </c>
      <c r="D4072" s="77" t="s">
        <v>2</v>
      </c>
      <c r="E4072" s="76" t="s">
        <v>140</v>
      </c>
      <c r="F4072" s="43" t="s">
        <v>131</v>
      </c>
    </row>
    <row r="4074" spans="1:6" x14ac:dyDescent="0.25">
      <c r="A4074" s="44" t="s">
        <v>510</v>
      </c>
      <c r="B4074" s="45"/>
      <c r="C4074" s="61">
        <v>1.05</v>
      </c>
      <c r="D4074" s="45" t="s">
        <v>73</v>
      </c>
      <c r="E4074" s="62">
        <v>2595</v>
      </c>
      <c r="F4074" s="46">
        <v>2725</v>
      </c>
    </row>
    <row r="4075" spans="1:6" x14ac:dyDescent="0.25">
      <c r="A4075" s="44" t="s">
        <v>511</v>
      </c>
      <c r="B4075" s="45"/>
      <c r="C4075" s="61">
        <v>0.03</v>
      </c>
      <c r="D4075" s="45" t="s">
        <v>73</v>
      </c>
      <c r="E4075" s="62">
        <v>4200</v>
      </c>
      <c r="F4075" s="46">
        <v>126</v>
      </c>
    </row>
    <row r="4076" spans="1:6" x14ac:dyDescent="0.25">
      <c r="A4076" s="31" t="s">
        <v>144</v>
      </c>
      <c r="B4076" s="45"/>
      <c r="C4076" s="45"/>
      <c r="D4076" s="45"/>
      <c r="E4076" s="45"/>
      <c r="F4076" s="47">
        <v>2851</v>
      </c>
    </row>
    <row r="4078" spans="1:6" x14ac:dyDescent="0.25">
      <c r="A4078" s="53" t="s">
        <v>148</v>
      </c>
      <c r="B4078" s="76"/>
      <c r="C4078" s="77" t="s">
        <v>0</v>
      </c>
      <c r="D4078" s="76" t="s">
        <v>2</v>
      </c>
      <c r="E4078" s="76" t="s">
        <v>149</v>
      </c>
      <c r="F4078" s="43" t="s">
        <v>131</v>
      </c>
    </row>
    <row r="4080" spans="1:6" x14ac:dyDescent="0.25">
      <c r="A4080" s="44" t="s">
        <v>512</v>
      </c>
      <c r="B4080" s="45"/>
      <c r="C4080" s="61" t="s">
        <v>116</v>
      </c>
      <c r="D4080" s="45" t="s">
        <v>151</v>
      </c>
      <c r="E4080" s="62" t="s">
        <v>116</v>
      </c>
      <c r="F4080" s="46" t="s">
        <v>116</v>
      </c>
    </row>
    <row r="4082" spans="1:6" x14ac:dyDescent="0.25">
      <c r="A4082" s="54" t="s">
        <v>513</v>
      </c>
      <c r="B4082" s="55"/>
      <c r="C4082" s="63">
        <v>1</v>
      </c>
      <c r="D4082" s="55" t="s">
        <v>514</v>
      </c>
      <c r="E4082" s="64">
        <v>183307</v>
      </c>
      <c r="F4082" s="56">
        <v>183307</v>
      </c>
    </row>
    <row r="4084" spans="1:6" x14ac:dyDescent="0.25">
      <c r="A4084" s="54" t="s">
        <v>225</v>
      </c>
      <c r="B4084" s="55"/>
      <c r="C4084" s="63">
        <v>1</v>
      </c>
      <c r="D4084" s="55" t="s">
        <v>151</v>
      </c>
      <c r="E4084" s="64">
        <v>56153</v>
      </c>
      <c r="F4084" s="56">
        <v>56153</v>
      </c>
    </row>
    <row r="4086" spans="1:6" x14ac:dyDescent="0.25">
      <c r="A4086" s="54" t="s">
        <v>154</v>
      </c>
      <c r="B4086" s="55"/>
      <c r="C4086" s="63">
        <v>1</v>
      </c>
      <c r="D4086" s="55" t="s">
        <v>151</v>
      </c>
      <c r="E4086" s="64">
        <v>37951</v>
      </c>
      <c r="F4086" s="56">
        <v>37951</v>
      </c>
    </row>
    <row r="4088" spans="1:6" x14ac:dyDescent="0.25">
      <c r="A4088" s="57"/>
      <c r="B4088" s="55"/>
      <c r="C4088" s="55"/>
      <c r="D4088" s="55"/>
      <c r="E4088" s="55" t="s">
        <v>155</v>
      </c>
      <c r="F4088" s="56">
        <v>277411</v>
      </c>
    </row>
    <row r="4089" spans="1:6" x14ac:dyDescent="0.25">
      <c r="A4089" s="30" t="s">
        <v>108</v>
      </c>
      <c r="B4089" s="84">
        <v>253.16455999999999</v>
      </c>
      <c r="C4089" s="45" t="s">
        <v>156</v>
      </c>
      <c r="D4089" s="45"/>
      <c r="E4089" s="45"/>
      <c r="F4089" s="46">
        <v>1096</v>
      </c>
    </row>
    <row r="4090" spans="1:6" x14ac:dyDescent="0.25">
      <c r="F4090" s="87"/>
    </row>
    <row r="4091" spans="1:6" x14ac:dyDescent="0.25">
      <c r="A4091" s="31" t="s">
        <v>157</v>
      </c>
      <c r="B4091" s="45"/>
      <c r="C4091" s="45"/>
      <c r="D4091" s="45"/>
      <c r="E4091" s="45"/>
      <c r="F4091" s="47">
        <v>1096</v>
      </c>
    </row>
    <row r="4093" spans="1:6" x14ac:dyDescent="0.25">
      <c r="A4093" s="58" t="s">
        <v>158</v>
      </c>
      <c r="B4093" s="76"/>
      <c r="C4093" s="83" t="s">
        <v>0</v>
      </c>
      <c r="D4093" s="77" t="s">
        <v>2</v>
      </c>
      <c r="E4093" s="76" t="s">
        <v>140</v>
      </c>
      <c r="F4093" s="43" t="s">
        <v>131</v>
      </c>
    </row>
    <row r="4095" spans="1:6" x14ac:dyDescent="0.25">
      <c r="A4095" s="44" t="s">
        <v>159</v>
      </c>
      <c r="B4095" s="45"/>
      <c r="C4095" s="61">
        <v>0.05</v>
      </c>
      <c r="D4095" s="45" t="s">
        <v>160</v>
      </c>
      <c r="E4095" s="62">
        <v>1096</v>
      </c>
      <c r="F4095" s="46">
        <v>55</v>
      </c>
    </row>
    <row r="4097" spans="1:6" x14ac:dyDescent="0.25">
      <c r="A4097" s="31" t="s">
        <v>161</v>
      </c>
      <c r="B4097" s="45"/>
      <c r="C4097" s="45"/>
      <c r="D4097" s="45"/>
      <c r="E4097" s="45"/>
      <c r="F4097" s="47">
        <v>55</v>
      </c>
    </row>
    <row r="4099" spans="1:6" x14ac:dyDescent="0.25">
      <c r="A4099" s="53" t="s">
        <v>194</v>
      </c>
      <c r="B4099" s="76"/>
      <c r="C4099" s="83" t="s">
        <v>0</v>
      </c>
      <c r="D4099" s="77" t="s">
        <v>2</v>
      </c>
      <c r="E4099" s="76" t="s">
        <v>140</v>
      </c>
      <c r="F4099" s="43" t="s">
        <v>131</v>
      </c>
    </row>
    <row r="4101" spans="1:6" x14ac:dyDescent="0.25">
      <c r="A4101" s="44" t="s">
        <v>248</v>
      </c>
      <c r="B4101" s="45"/>
      <c r="C4101" s="61">
        <v>0.24582999999999999</v>
      </c>
      <c r="D4101" s="45" t="s">
        <v>249</v>
      </c>
      <c r="E4101" s="62">
        <v>1200</v>
      </c>
      <c r="F4101" s="46">
        <v>295</v>
      </c>
    </row>
    <row r="4102" spans="1:6" x14ac:dyDescent="0.25">
      <c r="A4102" s="44" t="s">
        <v>515</v>
      </c>
      <c r="B4102" s="45"/>
      <c r="C4102" s="61">
        <v>1</v>
      </c>
      <c r="D4102" s="45" t="s">
        <v>73</v>
      </c>
      <c r="E4102" s="62">
        <v>114</v>
      </c>
      <c r="F4102" s="46">
        <v>114</v>
      </c>
    </row>
    <row r="4103" spans="1:6" x14ac:dyDescent="0.25">
      <c r="A4103" s="31" t="s">
        <v>198</v>
      </c>
      <c r="B4103" s="45"/>
      <c r="C4103" s="45"/>
      <c r="D4103" s="45"/>
      <c r="E4103" s="45"/>
      <c r="F4103" s="47">
        <v>409</v>
      </c>
    </row>
    <row r="4105" spans="1:6" x14ac:dyDescent="0.25">
      <c r="A4105" s="48"/>
      <c r="B4105" s="45" t="s">
        <v>134</v>
      </c>
      <c r="C4105" s="45"/>
      <c r="D4105" s="78"/>
      <c r="E4105" s="79" t="s">
        <v>116</v>
      </c>
      <c r="F4105" s="49">
        <v>4411</v>
      </c>
    </row>
    <row r="4107" spans="1:6" x14ac:dyDescent="0.25">
      <c r="A4107" s="30"/>
      <c r="B4107" s="45"/>
      <c r="C4107" s="45"/>
      <c r="D4107" s="80" t="s">
        <v>135</v>
      </c>
      <c r="E4107" s="81"/>
      <c r="F4107" s="50">
        <v>4411</v>
      </c>
    </row>
    <row r="4108" spans="1:6" x14ac:dyDescent="0.25">
      <c r="A4108" s="51" t="s">
        <v>516</v>
      </c>
      <c r="B4108" s="45"/>
      <c r="C4108" s="45"/>
      <c r="D4108" s="82"/>
      <c r="E4108" s="45"/>
      <c r="F4108" s="51"/>
    </row>
    <row r="4109" spans="1:6" x14ac:dyDescent="0.25">
      <c r="A4109" s="30"/>
      <c r="B4109" s="45"/>
      <c r="C4109" s="45"/>
      <c r="D4109" s="45"/>
      <c r="E4109" s="45"/>
      <c r="F4109" s="52"/>
    </row>
    <row r="4111" spans="1:6" x14ac:dyDescent="0.25">
      <c r="A4111" s="40" t="s">
        <v>517</v>
      </c>
      <c r="B4111" s="74" t="s">
        <v>518</v>
      </c>
      <c r="C4111" s="75"/>
      <c r="D4111" s="75"/>
      <c r="E4111" s="75"/>
      <c r="F4111" s="41"/>
    </row>
    <row r="4112" spans="1:6" x14ac:dyDescent="0.25">
      <c r="A4112" s="53" t="s">
        <v>139</v>
      </c>
      <c r="B4112" s="76"/>
      <c r="C4112" s="83" t="s">
        <v>0</v>
      </c>
      <c r="D4112" s="77" t="s">
        <v>2</v>
      </c>
      <c r="E4112" s="76" t="s">
        <v>140</v>
      </c>
      <c r="F4112" s="43" t="s">
        <v>131</v>
      </c>
    </row>
    <row r="4114" spans="1:6" x14ac:dyDescent="0.25">
      <c r="A4114" s="44" t="s">
        <v>519</v>
      </c>
      <c r="B4114" s="45"/>
      <c r="C4114" s="61">
        <v>1</v>
      </c>
      <c r="D4114" s="45" t="s">
        <v>29</v>
      </c>
      <c r="E4114" s="62">
        <v>49710</v>
      </c>
      <c r="F4114" s="46">
        <v>49710</v>
      </c>
    </row>
    <row r="4115" spans="1:6" x14ac:dyDescent="0.25">
      <c r="A4115" s="44" t="s">
        <v>511</v>
      </c>
      <c r="B4115" s="45"/>
      <c r="C4115" s="61">
        <v>0.47191</v>
      </c>
      <c r="D4115" s="45" t="s">
        <v>73</v>
      </c>
      <c r="E4115" s="62">
        <v>4200</v>
      </c>
      <c r="F4115" s="46">
        <v>1982</v>
      </c>
    </row>
    <row r="4116" spans="1:6" x14ac:dyDescent="0.25">
      <c r="A4116" s="31" t="s">
        <v>144</v>
      </c>
      <c r="B4116" s="45"/>
      <c r="C4116" s="45"/>
      <c r="D4116" s="45"/>
      <c r="E4116" s="45"/>
      <c r="F4116" s="47">
        <v>51692</v>
      </c>
    </row>
    <row r="4118" spans="1:6" x14ac:dyDescent="0.25">
      <c r="A4118" s="53" t="s">
        <v>148</v>
      </c>
      <c r="B4118" s="76"/>
      <c r="C4118" s="77" t="s">
        <v>0</v>
      </c>
      <c r="D4118" s="76" t="s">
        <v>2</v>
      </c>
      <c r="E4118" s="76" t="s">
        <v>149</v>
      </c>
      <c r="F4118" s="43" t="s">
        <v>131</v>
      </c>
    </row>
    <row r="4120" spans="1:6" x14ac:dyDescent="0.25">
      <c r="A4120" s="44" t="s">
        <v>512</v>
      </c>
      <c r="B4120" s="45"/>
      <c r="C4120" s="61" t="s">
        <v>116</v>
      </c>
      <c r="D4120" s="45" t="s">
        <v>151</v>
      </c>
      <c r="E4120" s="62" t="s">
        <v>116</v>
      </c>
      <c r="F4120" s="46" t="s">
        <v>116</v>
      </c>
    </row>
    <row r="4122" spans="1:6" x14ac:dyDescent="0.25">
      <c r="A4122" s="54" t="s">
        <v>513</v>
      </c>
      <c r="B4122" s="55"/>
      <c r="C4122" s="63">
        <v>1</v>
      </c>
      <c r="D4122" s="55" t="s">
        <v>514</v>
      </c>
      <c r="E4122" s="64">
        <v>183307</v>
      </c>
      <c r="F4122" s="56">
        <v>183307</v>
      </c>
    </row>
    <row r="4124" spans="1:6" x14ac:dyDescent="0.25">
      <c r="A4124" s="54" t="s">
        <v>225</v>
      </c>
      <c r="B4124" s="55"/>
      <c r="C4124" s="63">
        <v>1</v>
      </c>
      <c r="D4124" s="55" t="s">
        <v>151</v>
      </c>
      <c r="E4124" s="64">
        <v>56153</v>
      </c>
      <c r="F4124" s="56">
        <v>56153</v>
      </c>
    </row>
    <row r="4126" spans="1:6" x14ac:dyDescent="0.25">
      <c r="A4126" s="54" t="s">
        <v>154</v>
      </c>
      <c r="B4126" s="55"/>
      <c r="C4126" s="63">
        <v>1</v>
      </c>
      <c r="D4126" s="55" t="s">
        <v>151</v>
      </c>
      <c r="E4126" s="64">
        <v>37951</v>
      </c>
      <c r="F4126" s="56">
        <v>37951</v>
      </c>
    </row>
    <row r="4128" spans="1:6" x14ac:dyDescent="0.25">
      <c r="A4128" s="57"/>
      <c r="B4128" s="55"/>
      <c r="C4128" s="55"/>
      <c r="D4128" s="55"/>
      <c r="E4128" s="55" t="s">
        <v>155</v>
      </c>
      <c r="F4128" s="56">
        <v>277411</v>
      </c>
    </row>
    <row r="4129" spans="1:6" x14ac:dyDescent="0.25">
      <c r="A4129" s="30" t="s">
        <v>108</v>
      </c>
      <c r="B4129" s="84">
        <v>26.737970000000001</v>
      </c>
      <c r="C4129" s="45" t="s">
        <v>156</v>
      </c>
      <c r="D4129" s="45"/>
      <c r="E4129" s="45"/>
      <c r="F4129" s="46">
        <v>10375</v>
      </c>
    </row>
    <row r="4131" spans="1:6" x14ac:dyDescent="0.25">
      <c r="A4131" s="31" t="s">
        <v>157</v>
      </c>
      <c r="B4131" s="45"/>
      <c r="C4131" s="45"/>
      <c r="D4131" s="45"/>
      <c r="E4131" s="45"/>
      <c r="F4131" s="47">
        <v>10375</v>
      </c>
    </row>
    <row r="4133" spans="1:6" x14ac:dyDescent="0.25">
      <c r="A4133" s="58" t="s">
        <v>158</v>
      </c>
      <c r="B4133" s="76"/>
      <c r="C4133" s="83" t="s">
        <v>0</v>
      </c>
      <c r="D4133" s="77" t="s">
        <v>2</v>
      </c>
      <c r="E4133" s="76" t="s">
        <v>140</v>
      </c>
      <c r="F4133" s="43" t="s">
        <v>131</v>
      </c>
    </row>
    <row r="4135" spans="1:6" x14ac:dyDescent="0.25">
      <c r="A4135" s="44" t="s">
        <v>159</v>
      </c>
      <c r="B4135" s="45"/>
      <c r="C4135" s="61">
        <v>0.05</v>
      </c>
      <c r="D4135" s="45" t="s">
        <v>160</v>
      </c>
      <c r="E4135" s="62">
        <v>10375</v>
      </c>
      <c r="F4135" s="46">
        <v>519</v>
      </c>
    </row>
    <row r="4137" spans="1:6" x14ac:dyDescent="0.25">
      <c r="A4137" s="31" t="s">
        <v>161</v>
      </c>
      <c r="B4137" s="45"/>
      <c r="C4137" s="45"/>
      <c r="D4137" s="45"/>
      <c r="E4137" s="45"/>
      <c r="F4137" s="47">
        <v>519</v>
      </c>
    </row>
    <row r="4139" spans="1:6" x14ac:dyDescent="0.25">
      <c r="A4139" s="53" t="s">
        <v>194</v>
      </c>
      <c r="B4139" s="76"/>
      <c r="C4139" s="83" t="s">
        <v>0</v>
      </c>
      <c r="D4139" s="77" t="s">
        <v>2</v>
      </c>
      <c r="E4139" s="76" t="s">
        <v>140</v>
      </c>
      <c r="F4139" s="43" t="s">
        <v>131</v>
      </c>
    </row>
    <row r="4142" spans="1:6" x14ac:dyDescent="0.25">
      <c r="A4142" s="59" t="s">
        <v>176</v>
      </c>
      <c r="B4142" s="85"/>
      <c r="C4142" s="76"/>
      <c r="D4142" s="83" t="s">
        <v>177</v>
      </c>
      <c r="E4142" s="85"/>
      <c r="F4142" s="60"/>
    </row>
    <row r="4143" spans="1:6" x14ac:dyDescent="0.25">
      <c r="A4143" s="19"/>
      <c r="B4143" s="65"/>
      <c r="C4143" s="65"/>
      <c r="D4143" s="66"/>
      <c r="E4143" s="65"/>
      <c r="F4143" s="20"/>
    </row>
    <row r="4144" spans="1:6" x14ac:dyDescent="0.25">
      <c r="A4144" s="22" t="s">
        <v>116</v>
      </c>
      <c r="B4144" s="67"/>
      <c r="C4144" s="65"/>
      <c r="D4144" s="67" t="s">
        <v>117</v>
      </c>
      <c r="E4144" s="68" t="s">
        <v>116</v>
      </c>
      <c r="F4144" s="24"/>
    </row>
    <row r="4145" spans="1:6" x14ac:dyDescent="0.25">
      <c r="A4145" s="25" t="s">
        <v>116</v>
      </c>
      <c r="B4145" s="65"/>
      <c r="C4145" s="65"/>
      <c r="D4145" s="67" t="s">
        <v>118</v>
      </c>
      <c r="E4145" s="69" t="s">
        <v>116</v>
      </c>
      <c r="F4145" s="24"/>
    </row>
    <row r="4146" spans="1:6" x14ac:dyDescent="0.25">
      <c r="A4146" s="23" t="s">
        <v>116</v>
      </c>
      <c r="B4146" s="65"/>
      <c r="C4146" s="65"/>
      <c r="D4146" s="67" t="s">
        <v>119</v>
      </c>
      <c r="E4146" s="67" t="s">
        <v>116</v>
      </c>
      <c r="F4146" s="24"/>
    </row>
    <row r="4147" spans="1:6" x14ac:dyDescent="0.25">
      <c r="A4147" s="23" t="s">
        <v>116</v>
      </c>
      <c r="B4147" s="67"/>
      <c r="C4147" s="65"/>
      <c r="D4147" s="67" t="s">
        <v>120</v>
      </c>
      <c r="E4147" s="69">
        <v>42</v>
      </c>
      <c r="F4147" s="24"/>
    </row>
    <row r="4148" spans="1:6" x14ac:dyDescent="0.25">
      <c r="A4148" s="23" t="s">
        <v>116</v>
      </c>
      <c r="B4148" s="67"/>
      <c r="C4148" s="65"/>
      <c r="D4148" s="70"/>
      <c r="E4148" s="66"/>
      <c r="F4148" s="24"/>
    </row>
    <row r="4149" spans="1:6" x14ac:dyDescent="0.25">
      <c r="A4149" s="25"/>
      <c r="B4149" s="65"/>
      <c r="C4149" s="65"/>
      <c r="D4149" s="71"/>
      <c r="E4149" s="65"/>
      <c r="F4149" s="26"/>
    </row>
    <row r="4150" spans="1:6" x14ac:dyDescent="0.25">
      <c r="A4150" s="27"/>
      <c r="B4150" s="70"/>
      <c r="C4150" s="70"/>
      <c r="D4150" s="65"/>
      <c r="E4150" s="65"/>
      <c r="F4150" s="26"/>
    </row>
    <row r="4151" spans="1:6" x14ac:dyDescent="0.25">
      <c r="A4151" s="28" t="s">
        <v>121</v>
      </c>
      <c r="B4151" s="65"/>
      <c r="C4151" s="65"/>
      <c r="D4151" s="65"/>
      <c r="E4151" s="65"/>
      <c r="F4151" s="24"/>
    </row>
    <row r="4152" spans="1:6" x14ac:dyDescent="0.25">
      <c r="A4152" s="29" t="s">
        <v>116</v>
      </c>
      <c r="B4152" s="67"/>
      <c r="C4152" s="67"/>
      <c r="D4152" s="65"/>
      <c r="E4152" s="65"/>
      <c r="F4152" s="24"/>
    </row>
    <row r="4153" spans="1:6" x14ac:dyDescent="0.25">
      <c r="A4153" s="29" t="s">
        <v>116</v>
      </c>
      <c r="B4153" s="67"/>
      <c r="C4153" s="67"/>
      <c r="D4153" s="65"/>
      <c r="E4153" s="65"/>
      <c r="F4153" s="24"/>
    </row>
    <row r="4154" spans="1:6" x14ac:dyDescent="0.25">
      <c r="A4154" s="30" t="s">
        <v>116</v>
      </c>
      <c r="B4154" s="45"/>
      <c r="C4154" s="45"/>
      <c r="F4154" s="32"/>
    </row>
    <row r="4155" spans="1:6" x14ac:dyDescent="0.25">
      <c r="A4155" s="38" t="s">
        <v>126</v>
      </c>
      <c r="B4155" s="73"/>
      <c r="C4155" s="73"/>
      <c r="D4155" s="73"/>
      <c r="E4155" s="73"/>
      <c r="F4155" s="39"/>
    </row>
    <row r="4157" spans="1:6" x14ac:dyDescent="0.25">
      <c r="A4157" s="44" t="s">
        <v>248</v>
      </c>
      <c r="B4157" s="45"/>
      <c r="C4157" s="61">
        <v>3.6</v>
      </c>
      <c r="D4157" s="45" t="s">
        <v>249</v>
      </c>
      <c r="E4157" s="62">
        <v>1200</v>
      </c>
      <c r="F4157" s="46">
        <v>4320</v>
      </c>
    </row>
    <row r="4159" spans="1:6" x14ac:dyDescent="0.25">
      <c r="A4159" s="31" t="s">
        <v>198</v>
      </c>
      <c r="B4159" s="45"/>
      <c r="C4159" s="45"/>
      <c r="D4159" s="45"/>
      <c r="E4159" s="45"/>
      <c r="F4159" s="47">
        <v>4320</v>
      </c>
    </row>
    <row r="4161" spans="1:6" x14ac:dyDescent="0.25">
      <c r="A4161" s="48"/>
      <c r="B4161" s="45" t="s">
        <v>134</v>
      </c>
      <c r="C4161" s="45"/>
      <c r="D4161" s="78"/>
      <c r="E4161" s="79" t="s">
        <v>116</v>
      </c>
      <c r="F4161" s="49">
        <v>66906</v>
      </c>
    </row>
    <row r="4163" spans="1:6" x14ac:dyDescent="0.25">
      <c r="A4163" s="30"/>
      <c r="B4163" s="45"/>
      <c r="C4163" s="45"/>
      <c r="D4163" s="80" t="s">
        <v>135</v>
      </c>
      <c r="E4163" s="81"/>
      <c r="F4163" s="50">
        <v>66906</v>
      </c>
    </row>
    <row r="4164" spans="1:6" x14ac:dyDescent="0.25">
      <c r="A4164" s="51" t="s">
        <v>520</v>
      </c>
      <c r="B4164" s="45"/>
      <c r="C4164" s="45"/>
      <c r="D4164" s="82"/>
      <c r="E4164" s="45"/>
      <c r="F4164" s="51"/>
    </row>
    <row r="4165" spans="1:6" x14ac:dyDescent="0.25">
      <c r="A4165" s="30"/>
      <c r="B4165" s="45"/>
      <c r="C4165" s="45"/>
      <c r="D4165" s="45"/>
      <c r="E4165" s="45"/>
      <c r="F4165" s="52"/>
    </row>
    <row r="4167" spans="1:6" x14ac:dyDescent="0.25">
      <c r="A4167" s="40" t="s">
        <v>521</v>
      </c>
      <c r="B4167" s="74" t="s">
        <v>522</v>
      </c>
      <c r="C4167" s="75"/>
      <c r="D4167" s="75"/>
      <c r="E4167" s="75"/>
      <c r="F4167" s="41"/>
    </row>
    <row r="4168" spans="1:6" x14ac:dyDescent="0.25">
      <c r="B4168" s="74" t="s">
        <v>523</v>
      </c>
    </row>
    <row r="4170" spans="1:6" x14ac:dyDescent="0.25">
      <c r="A4170" s="53" t="s">
        <v>139</v>
      </c>
      <c r="B4170" s="76"/>
      <c r="C4170" s="83" t="s">
        <v>0</v>
      </c>
      <c r="D4170" s="77" t="s">
        <v>2</v>
      </c>
      <c r="E4170" s="76" t="s">
        <v>140</v>
      </c>
      <c r="F4170" s="43" t="s">
        <v>131</v>
      </c>
    </row>
    <row r="4172" spans="1:6" x14ac:dyDescent="0.25">
      <c r="A4172" s="44" t="s">
        <v>524</v>
      </c>
      <c r="B4172" s="45"/>
      <c r="C4172" s="61">
        <v>1</v>
      </c>
      <c r="D4172" s="45" t="s">
        <v>29</v>
      </c>
      <c r="E4172" s="62">
        <v>100000</v>
      </c>
      <c r="F4172" s="46">
        <v>100000</v>
      </c>
    </row>
    <row r="4173" spans="1:6" x14ac:dyDescent="0.25">
      <c r="A4173" s="44" t="s">
        <v>525</v>
      </c>
    </row>
    <row r="4174" spans="1:6" x14ac:dyDescent="0.25">
      <c r="A4174" s="44" t="s">
        <v>478</v>
      </c>
      <c r="B4174" s="45"/>
      <c r="C4174" s="61">
        <v>0.35714000000000001</v>
      </c>
      <c r="D4174" s="45" t="s">
        <v>29</v>
      </c>
      <c r="E4174" s="62">
        <v>14000</v>
      </c>
      <c r="F4174" s="46">
        <v>5000</v>
      </c>
    </row>
    <row r="4175" spans="1:6" x14ac:dyDescent="0.25">
      <c r="A4175" s="31" t="s">
        <v>144</v>
      </c>
      <c r="B4175" s="45"/>
      <c r="C4175" s="45"/>
      <c r="D4175" s="45"/>
      <c r="E4175" s="45"/>
      <c r="F4175" s="47">
        <v>105000</v>
      </c>
    </row>
    <row r="4177" spans="1:6" x14ac:dyDescent="0.25">
      <c r="A4177" s="53" t="s">
        <v>148</v>
      </c>
      <c r="B4177" s="76"/>
      <c r="C4177" s="77" t="s">
        <v>0</v>
      </c>
      <c r="D4177" s="76" t="s">
        <v>2</v>
      </c>
      <c r="E4177" s="76" t="s">
        <v>149</v>
      </c>
      <c r="F4177" s="43" t="s">
        <v>131</v>
      </c>
    </row>
    <row r="4179" spans="1:6" x14ac:dyDescent="0.25">
      <c r="A4179" s="44" t="s">
        <v>262</v>
      </c>
      <c r="B4179" s="45"/>
      <c r="C4179" s="61" t="s">
        <v>116</v>
      </c>
      <c r="D4179" s="45" t="s">
        <v>151</v>
      </c>
      <c r="E4179" s="62" t="s">
        <v>116</v>
      </c>
      <c r="F4179" s="46" t="s">
        <v>116</v>
      </c>
    </row>
    <row r="4181" spans="1:6" x14ac:dyDescent="0.25">
      <c r="A4181" s="54" t="s">
        <v>263</v>
      </c>
      <c r="B4181" s="55"/>
      <c r="C4181" s="63">
        <v>1</v>
      </c>
      <c r="D4181" s="55" t="s">
        <v>151</v>
      </c>
      <c r="E4181" s="64">
        <v>183297</v>
      </c>
      <c r="F4181" s="56">
        <v>183297</v>
      </c>
    </row>
    <row r="4183" spans="1:6" x14ac:dyDescent="0.25">
      <c r="A4183" s="54" t="s">
        <v>225</v>
      </c>
      <c r="B4183" s="55"/>
      <c r="C4183" s="63">
        <v>1</v>
      </c>
      <c r="D4183" s="55" t="s">
        <v>151</v>
      </c>
      <c r="E4183" s="64">
        <v>56153</v>
      </c>
      <c r="F4183" s="56">
        <v>56153</v>
      </c>
    </row>
    <row r="4185" spans="1:6" x14ac:dyDescent="0.25">
      <c r="A4185" s="54" t="s">
        <v>154</v>
      </c>
      <c r="B4185" s="55"/>
      <c r="C4185" s="63">
        <v>3</v>
      </c>
      <c r="D4185" s="55" t="s">
        <v>151</v>
      </c>
      <c r="E4185" s="64">
        <v>37951</v>
      </c>
      <c r="F4185" s="56">
        <v>113853</v>
      </c>
    </row>
    <row r="4187" spans="1:6" x14ac:dyDescent="0.25">
      <c r="A4187" s="57"/>
      <c r="B4187" s="55"/>
      <c r="C4187" s="55"/>
      <c r="D4187" s="55"/>
      <c r="E4187" s="55" t="s">
        <v>155</v>
      </c>
      <c r="F4187" s="56">
        <v>353303</v>
      </c>
    </row>
    <row r="4188" spans="1:6" x14ac:dyDescent="0.25">
      <c r="A4188" s="30" t="s">
        <v>108</v>
      </c>
      <c r="B4188" s="84">
        <v>7.0661399999999999</v>
      </c>
      <c r="C4188" s="45" t="s">
        <v>156</v>
      </c>
      <c r="D4188" s="45"/>
      <c r="E4188" s="45"/>
      <c r="F4188" s="46">
        <v>49999</v>
      </c>
    </row>
    <row r="4190" spans="1:6" x14ac:dyDescent="0.25">
      <c r="A4190" s="31" t="s">
        <v>157</v>
      </c>
      <c r="B4190" s="45"/>
      <c r="C4190" s="45"/>
      <c r="D4190" s="45"/>
      <c r="E4190" s="45"/>
      <c r="F4190" s="47">
        <v>49999</v>
      </c>
    </row>
    <row r="4192" spans="1:6" x14ac:dyDescent="0.25">
      <c r="A4192" s="58" t="s">
        <v>158</v>
      </c>
      <c r="B4192" s="76"/>
      <c r="C4192" s="83" t="s">
        <v>0</v>
      </c>
      <c r="D4192" s="77" t="s">
        <v>2</v>
      </c>
      <c r="E4192" s="76" t="s">
        <v>140</v>
      </c>
      <c r="F4192" s="43" t="s">
        <v>131</v>
      </c>
    </row>
    <row r="4194" spans="1:6" x14ac:dyDescent="0.25">
      <c r="A4194" s="44" t="s">
        <v>159</v>
      </c>
      <c r="B4194" s="45"/>
      <c r="C4194" s="61">
        <v>0.05</v>
      </c>
      <c r="D4194" s="45" t="s">
        <v>160</v>
      </c>
      <c r="E4194" s="62">
        <v>49999</v>
      </c>
      <c r="F4194" s="46">
        <v>2500</v>
      </c>
    </row>
    <row r="4196" spans="1:6" x14ac:dyDescent="0.25">
      <c r="A4196" s="31" t="s">
        <v>161</v>
      </c>
      <c r="B4196" s="45"/>
      <c r="C4196" s="45"/>
      <c r="D4196" s="45"/>
      <c r="E4196" s="45"/>
      <c r="F4196" s="47">
        <v>2500</v>
      </c>
    </row>
    <row r="4198" spans="1:6" x14ac:dyDescent="0.25">
      <c r="A4198" s="53" t="s">
        <v>194</v>
      </c>
      <c r="B4198" s="76"/>
      <c r="C4198" s="83" t="s">
        <v>0</v>
      </c>
      <c r="D4198" s="77" t="s">
        <v>2</v>
      </c>
      <c r="E4198" s="76" t="s">
        <v>140</v>
      </c>
      <c r="F4198" s="43" t="s">
        <v>131</v>
      </c>
    </row>
    <row r="4200" spans="1:6" x14ac:dyDescent="0.25">
      <c r="A4200" s="44" t="s">
        <v>270</v>
      </c>
      <c r="B4200" s="45"/>
      <c r="C4200" s="61">
        <v>0.15</v>
      </c>
      <c r="D4200" s="45" t="s">
        <v>249</v>
      </c>
      <c r="E4200" s="62">
        <v>100000</v>
      </c>
      <c r="F4200" s="46">
        <v>15000</v>
      </c>
    </row>
    <row r="4201" spans="1:6" x14ac:dyDescent="0.25">
      <c r="A4201" s="31" t="s">
        <v>198</v>
      </c>
      <c r="B4201" s="45"/>
      <c r="C4201" s="45"/>
      <c r="D4201" s="45"/>
      <c r="E4201" s="45"/>
      <c r="F4201" s="47">
        <v>15000</v>
      </c>
    </row>
    <row r="4203" spans="1:6" x14ac:dyDescent="0.25">
      <c r="A4203" s="48"/>
      <c r="B4203" s="45" t="s">
        <v>134</v>
      </c>
      <c r="C4203" s="45"/>
      <c r="D4203" s="78"/>
      <c r="E4203" s="79" t="s">
        <v>116</v>
      </c>
      <c r="F4203" s="49">
        <v>172499</v>
      </c>
    </row>
    <row r="4205" spans="1:6" x14ac:dyDescent="0.25">
      <c r="A4205" s="30"/>
      <c r="B4205" s="45"/>
      <c r="C4205" s="45"/>
      <c r="D4205" s="80" t="s">
        <v>135</v>
      </c>
      <c r="E4205" s="81"/>
      <c r="F4205" s="50">
        <v>172499</v>
      </c>
    </row>
    <row r="4206" spans="1:6" x14ac:dyDescent="0.25">
      <c r="A4206" s="51" t="s">
        <v>526</v>
      </c>
      <c r="B4206" s="45"/>
      <c r="C4206" s="45"/>
      <c r="D4206" s="82"/>
      <c r="E4206" s="45"/>
      <c r="F4206" s="51"/>
    </row>
    <row r="4207" spans="1:6" x14ac:dyDescent="0.25">
      <c r="A4207" s="30"/>
      <c r="B4207" s="45"/>
      <c r="C4207" s="45"/>
      <c r="D4207" s="45"/>
      <c r="E4207" s="45"/>
      <c r="F4207" s="52"/>
    </row>
    <row r="4209" spans="1:6" x14ac:dyDescent="0.25">
      <c r="A4209" s="40" t="s">
        <v>527</v>
      </c>
      <c r="B4209" s="74" t="s">
        <v>528</v>
      </c>
      <c r="C4209" s="75"/>
      <c r="D4209" s="75"/>
      <c r="E4209" s="75"/>
      <c r="F4209" s="41"/>
    </row>
    <row r="4210" spans="1:6" x14ac:dyDescent="0.25">
      <c r="A4210" s="53" t="s">
        <v>139</v>
      </c>
      <c r="B4210" s="76"/>
      <c r="C4210" s="83" t="s">
        <v>0</v>
      </c>
      <c r="D4210" s="77" t="s">
        <v>2</v>
      </c>
      <c r="E4210" s="76" t="s">
        <v>140</v>
      </c>
      <c r="F4210" s="43" t="s">
        <v>131</v>
      </c>
    </row>
    <row r="4212" spans="1:6" x14ac:dyDescent="0.25">
      <c r="A4212" s="44" t="s">
        <v>529</v>
      </c>
      <c r="B4212" s="45"/>
      <c r="C4212" s="61">
        <v>1</v>
      </c>
      <c r="D4212" s="45" t="s">
        <v>379</v>
      </c>
      <c r="E4212" s="62">
        <v>30000</v>
      </c>
      <c r="F4212" s="46">
        <v>30000</v>
      </c>
    </row>
    <row r="4213" spans="1:6" x14ac:dyDescent="0.25">
      <c r="A4213" s="44" t="s">
        <v>530</v>
      </c>
      <c r="B4213" s="45"/>
      <c r="C4213" s="61">
        <v>4.4510000000000001E-2</v>
      </c>
      <c r="D4213" s="45" t="s">
        <v>531</v>
      </c>
      <c r="E4213" s="62">
        <v>33700</v>
      </c>
      <c r="F4213" s="46">
        <v>1500</v>
      </c>
    </row>
    <row r="4214" spans="1:6" x14ac:dyDescent="0.25">
      <c r="A4214" s="44" t="s">
        <v>478</v>
      </c>
      <c r="B4214" s="45"/>
      <c r="C4214" s="61">
        <v>0.14285999999999999</v>
      </c>
      <c r="D4214" s="45" t="s">
        <v>29</v>
      </c>
      <c r="E4214" s="62">
        <v>14000</v>
      </c>
      <c r="F4214" s="46">
        <v>2000</v>
      </c>
    </row>
    <row r="4215" spans="1:6" x14ac:dyDescent="0.25">
      <c r="A4215" s="31" t="s">
        <v>144</v>
      </c>
      <c r="B4215" s="45"/>
      <c r="C4215" s="45"/>
      <c r="D4215" s="45"/>
      <c r="E4215" s="45"/>
      <c r="F4215" s="47">
        <v>33500</v>
      </c>
    </row>
    <row r="4217" spans="1:6" x14ac:dyDescent="0.25">
      <c r="A4217" s="53" t="s">
        <v>148</v>
      </c>
      <c r="B4217" s="76"/>
      <c r="C4217" s="77" t="s">
        <v>0</v>
      </c>
      <c r="D4217" s="76" t="s">
        <v>2</v>
      </c>
      <c r="E4217" s="76" t="s">
        <v>149</v>
      </c>
      <c r="F4217" s="43" t="s">
        <v>131</v>
      </c>
    </row>
    <row r="4219" spans="1:6" x14ac:dyDescent="0.25">
      <c r="A4219" s="44" t="s">
        <v>262</v>
      </c>
      <c r="B4219" s="45"/>
      <c r="C4219" s="61" t="s">
        <v>116</v>
      </c>
      <c r="D4219" s="45" t="s">
        <v>151</v>
      </c>
      <c r="E4219" s="62" t="s">
        <v>116</v>
      </c>
      <c r="F4219" s="46" t="s">
        <v>116</v>
      </c>
    </row>
    <row r="4221" spans="1:6" x14ac:dyDescent="0.25">
      <c r="A4221" s="54" t="s">
        <v>263</v>
      </c>
      <c r="B4221" s="55"/>
      <c r="C4221" s="63">
        <v>1</v>
      </c>
      <c r="D4221" s="55" t="s">
        <v>151</v>
      </c>
      <c r="E4221" s="64">
        <v>183297</v>
      </c>
      <c r="F4221" s="56">
        <v>183297</v>
      </c>
    </row>
    <row r="4223" spans="1:6" x14ac:dyDescent="0.25">
      <c r="A4223" s="54" t="s">
        <v>225</v>
      </c>
      <c r="B4223" s="55"/>
      <c r="C4223" s="63">
        <v>1</v>
      </c>
      <c r="D4223" s="55" t="s">
        <v>151</v>
      </c>
      <c r="E4223" s="64">
        <v>56153</v>
      </c>
      <c r="F4223" s="56">
        <v>56153</v>
      </c>
    </row>
    <row r="4225" spans="1:6" x14ac:dyDescent="0.25">
      <c r="A4225" s="54" t="s">
        <v>154</v>
      </c>
      <c r="B4225" s="55"/>
      <c r="C4225" s="63">
        <v>3</v>
      </c>
      <c r="D4225" s="55" t="s">
        <v>151</v>
      </c>
      <c r="E4225" s="64">
        <v>37951</v>
      </c>
      <c r="F4225" s="56">
        <v>113853</v>
      </c>
    </row>
    <row r="4226" spans="1:6" x14ac:dyDescent="0.25">
      <c r="B4226" s="88"/>
    </row>
    <row r="4227" spans="1:6" x14ac:dyDescent="0.25">
      <c r="A4227" s="57"/>
      <c r="B4227" s="55"/>
      <c r="C4227" s="55"/>
      <c r="D4227" s="55"/>
      <c r="E4227" s="55" t="s">
        <v>155</v>
      </c>
      <c r="F4227" s="56">
        <v>353303</v>
      </c>
    </row>
    <row r="4228" spans="1:6" x14ac:dyDescent="0.25">
      <c r="A4228" s="30" t="s">
        <v>108</v>
      </c>
      <c r="B4228" s="84">
        <v>11.77718</v>
      </c>
      <c r="C4228" s="45" t="s">
        <v>156</v>
      </c>
      <c r="D4228" s="45"/>
      <c r="E4228" s="45"/>
      <c r="F4228" s="46">
        <v>29999</v>
      </c>
    </row>
    <row r="4230" spans="1:6" x14ac:dyDescent="0.25">
      <c r="A4230" s="31" t="s">
        <v>157</v>
      </c>
      <c r="B4230" s="45"/>
      <c r="C4230" s="45"/>
      <c r="D4230" s="45"/>
      <c r="E4230" s="45"/>
      <c r="F4230" s="47">
        <v>29999</v>
      </c>
    </row>
    <row r="4232" spans="1:6" x14ac:dyDescent="0.25">
      <c r="A4232" s="58" t="s">
        <v>158</v>
      </c>
      <c r="B4232" s="76"/>
      <c r="C4232" s="83" t="s">
        <v>0</v>
      </c>
      <c r="D4232" s="77" t="s">
        <v>2</v>
      </c>
      <c r="E4232" s="76" t="s">
        <v>140</v>
      </c>
      <c r="F4232" s="43" t="s">
        <v>131</v>
      </c>
    </row>
    <row r="4234" spans="1:6" x14ac:dyDescent="0.25">
      <c r="A4234" s="44" t="s">
        <v>159</v>
      </c>
      <c r="B4234" s="45"/>
      <c r="C4234" s="61">
        <v>0.05</v>
      </c>
      <c r="D4234" s="45" t="s">
        <v>160</v>
      </c>
      <c r="E4234" s="62">
        <v>29999</v>
      </c>
      <c r="F4234" s="46">
        <v>1500</v>
      </c>
    </row>
    <row r="4236" spans="1:6" x14ac:dyDescent="0.25">
      <c r="A4236" s="31" t="s">
        <v>161</v>
      </c>
      <c r="B4236" s="45"/>
      <c r="C4236" s="45"/>
      <c r="D4236" s="45"/>
      <c r="E4236" s="45"/>
      <c r="F4236" s="47">
        <v>1500</v>
      </c>
    </row>
    <row r="4238" spans="1:6" x14ac:dyDescent="0.25">
      <c r="A4238" s="48"/>
      <c r="B4238" s="45" t="s">
        <v>134</v>
      </c>
      <c r="C4238" s="45"/>
      <c r="D4238" s="78"/>
      <c r="E4238" s="79" t="s">
        <v>116</v>
      </c>
      <c r="F4238" s="49">
        <v>64999</v>
      </c>
    </row>
    <row r="4240" spans="1:6" x14ac:dyDescent="0.25">
      <c r="A4240" s="30"/>
      <c r="B4240" s="45"/>
      <c r="C4240" s="45"/>
      <c r="D4240" s="80" t="s">
        <v>135</v>
      </c>
      <c r="E4240" s="81"/>
      <c r="F4240" s="50">
        <v>64999</v>
      </c>
    </row>
    <row r="4241" spans="1:6" x14ac:dyDescent="0.25">
      <c r="A4241" s="51" t="s">
        <v>532</v>
      </c>
      <c r="B4241" s="45"/>
      <c r="C4241" s="45"/>
      <c r="D4241" s="82"/>
      <c r="E4241" s="45"/>
      <c r="F4241" s="51"/>
    </row>
    <row r="4242" spans="1:6" x14ac:dyDescent="0.25">
      <c r="A4242" s="30"/>
      <c r="B4242" s="45"/>
      <c r="C4242" s="45"/>
      <c r="D4242" s="45"/>
      <c r="E4242" s="45"/>
      <c r="F4242" s="52"/>
    </row>
    <row r="4244" spans="1:6" x14ac:dyDescent="0.25">
      <c r="A4244" s="40" t="s">
        <v>533</v>
      </c>
      <c r="B4244" s="74" t="s">
        <v>534</v>
      </c>
      <c r="C4244" s="75"/>
      <c r="D4244" s="75"/>
      <c r="E4244" s="75"/>
      <c r="F4244" s="41"/>
    </row>
    <row r="4245" spans="1:6" x14ac:dyDescent="0.25">
      <c r="A4245" s="53" t="s">
        <v>139</v>
      </c>
      <c r="B4245" s="76"/>
      <c r="C4245" s="83" t="s">
        <v>0</v>
      </c>
      <c r="D4245" s="77" t="s">
        <v>2</v>
      </c>
      <c r="E4245" s="76" t="s">
        <v>140</v>
      </c>
      <c r="F4245" s="43" t="s">
        <v>131</v>
      </c>
    </row>
    <row r="4247" spans="1:6" x14ac:dyDescent="0.25">
      <c r="A4247" s="44" t="s">
        <v>535</v>
      </c>
      <c r="B4247" s="45"/>
      <c r="C4247" s="61">
        <v>1</v>
      </c>
      <c r="D4247" s="45" t="s">
        <v>29</v>
      </c>
      <c r="E4247" s="62">
        <v>12410</v>
      </c>
      <c r="F4247" s="46">
        <v>12410</v>
      </c>
    </row>
    <row r="4248" spans="1:6" x14ac:dyDescent="0.25">
      <c r="A4248" s="44" t="s">
        <v>536</v>
      </c>
      <c r="B4248" s="45"/>
      <c r="C4248" s="61">
        <v>1.4999999999999999E-2</v>
      </c>
      <c r="D4248" s="45" t="s">
        <v>29</v>
      </c>
      <c r="E4248" s="62">
        <v>22600</v>
      </c>
      <c r="F4248" s="46">
        <v>339</v>
      </c>
    </row>
    <row r="4249" spans="1:6" x14ac:dyDescent="0.25">
      <c r="A4249" s="44" t="s">
        <v>537</v>
      </c>
      <c r="B4249" s="45"/>
      <c r="C4249" s="61">
        <v>1.4999999999999999E-2</v>
      </c>
      <c r="D4249" s="45" t="s">
        <v>29</v>
      </c>
      <c r="E4249" s="62">
        <v>53881</v>
      </c>
      <c r="F4249" s="46">
        <v>808</v>
      </c>
    </row>
    <row r="4251" spans="1:6" x14ac:dyDescent="0.25">
      <c r="A4251" s="59" t="s">
        <v>176</v>
      </c>
      <c r="B4251" s="85"/>
      <c r="C4251" s="76"/>
      <c r="D4251" s="83" t="s">
        <v>177</v>
      </c>
      <c r="E4251" s="85"/>
      <c r="F4251" s="60"/>
    </row>
    <row r="4252" spans="1:6" x14ac:dyDescent="0.25">
      <c r="A4252" s="19"/>
      <c r="B4252" s="65"/>
      <c r="C4252" s="65"/>
      <c r="D4252" s="66"/>
      <c r="E4252" s="65"/>
      <c r="F4252" s="20"/>
    </row>
    <row r="4253" spans="1:6" x14ac:dyDescent="0.25">
      <c r="A4253" s="22" t="s">
        <v>116</v>
      </c>
      <c r="B4253" s="67"/>
      <c r="C4253" s="65"/>
      <c r="D4253" s="67" t="s">
        <v>117</v>
      </c>
      <c r="E4253" s="68" t="s">
        <v>116</v>
      </c>
      <c r="F4253" s="24"/>
    </row>
    <row r="4254" spans="1:6" x14ac:dyDescent="0.25">
      <c r="A4254" s="25" t="s">
        <v>116</v>
      </c>
      <c r="B4254" s="65"/>
      <c r="C4254" s="65"/>
      <c r="D4254" s="67" t="s">
        <v>118</v>
      </c>
      <c r="E4254" s="69" t="s">
        <v>116</v>
      </c>
      <c r="F4254" s="24"/>
    </row>
    <row r="4255" spans="1:6" x14ac:dyDescent="0.25">
      <c r="A4255" s="23" t="s">
        <v>116</v>
      </c>
      <c r="B4255" s="65"/>
      <c r="C4255" s="65"/>
      <c r="D4255" s="67" t="s">
        <v>119</v>
      </c>
      <c r="E4255" s="67" t="s">
        <v>116</v>
      </c>
      <c r="F4255" s="24"/>
    </row>
    <row r="4256" spans="1:6" x14ac:dyDescent="0.25">
      <c r="A4256" s="23" t="s">
        <v>116</v>
      </c>
      <c r="B4256" s="67"/>
      <c r="C4256" s="65"/>
      <c r="D4256" s="67" t="s">
        <v>120</v>
      </c>
      <c r="E4256" s="69">
        <v>43</v>
      </c>
      <c r="F4256" s="24"/>
    </row>
    <row r="4257" spans="1:6" x14ac:dyDescent="0.25">
      <c r="A4257" s="23" t="s">
        <v>116</v>
      </c>
      <c r="B4257" s="67"/>
      <c r="C4257" s="65"/>
      <c r="D4257" s="70"/>
      <c r="E4257" s="66"/>
      <c r="F4257" s="24"/>
    </row>
    <row r="4258" spans="1:6" x14ac:dyDescent="0.25">
      <c r="A4258" s="25"/>
      <c r="B4258" s="65"/>
      <c r="C4258" s="65"/>
      <c r="D4258" s="71"/>
      <c r="E4258" s="65"/>
      <c r="F4258" s="26"/>
    </row>
    <row r="4259" spans="1:6" x14ac:dyDescent="0.25">
      <c r="A4259" s="27"/>
      <c r="B4259" s="70"/>
      <c r="C4259" s="70"/>
      <c r="D4259" s="65"/>
      <c r="E4259" s="65"/>
      <c r="F4259" s="26"/>
    </row>
    <row r="4260" spans="1:6" x14ac:dyDescent="0.25">
      <c r="A4260" s="28" t="s">
        <v>121</v>
      </c>
      <c r="B4260" s="65"/>
      <c r="C4260" s="65"/>
      <c r="D4260" s="65"/>
      <c r="E4260" s="65"/>
      <c r="F4260" s="24"/>
    </row>
    <row r="4261" spans="1:6" x14ac:dyDescent="0.25">
      <c r="A4261" s="29" t="s">
        <v>116</v>
      </c>
      <c r="B4261" s="67"/>
      <c r="C4261" s="67"/>
      <c r="D4261" s="65"/>
      <c r="E4261" s="65"/>
      <c r="F4261" s="24"/>
    </row>
    <row r="4262" spans="1:6" x14ac:dyDescent="0.25">
      <c r="A4262" s="29" t="s">
        <v>116</v>
      </c>
      <c r="B4262" s="67"/>
      <c r="C4262" s="67"/>
      <c r="D4262" s="65"/>
      <c r="E4262" s="65"/>
      <c r="F4262" s="24"/>
    </row>
    <row r="4263" spans="1:6" x14ac:dyDescent="0.25">
      <c r="A4263" s="30" t="s">
        <v>116</v>
      </c>
      <c r="B4263" s="45"/>
      <c r="C4263" s="45"/>
      <c r="F4263" s="32"/>
    </row>
    <row r="4264" spans="1:6" x14ac:dyDescent="0.25">
      <c r="A4264" s="38" t="s">
        <v>126</v>
      </c>
      <c r="B4264" s="73"/>
      <c r="C4264" s="73"/>
      <c r="D4264" s="73"/>
      <c r="E4264" s="73"/>
      <c r="F4264" s="39"/>
    </row>
    <row r="4266" spans="1:6" x14ac:dyDescent="0.25">
      <c r="A4266" s="44" t="s">
        <v>478</v>
      </c>
      <c r="B4266" s="45"/>
      <c r="C4266" s="61">
        <v>3.5709999999999999E-2</v>
      </c>
      <c r="D4266" s="45" t="s">
        <v>29</v>
      </c>
      <c r="E4266" s="62">
        <v>14000</v>
      </c>
      <c r="F4266" s="46">
        <v>500</v>
      </c>
    </row>
    <row r="4268" spans="1:6" x14ac:dyDescent="0.25">
      <c r="A4268" s="31" t="s">
        <v>144</v>
      </c>
      <c r="B4268" s="45"/>
      <c r="C4268" s="45"/>
      <c r="D4268" s="45"/>
      <c r="E4268" s="45"/>
      <c r="F4268" s="47">
        <v>14057</v>
      </c>
    </row>
    <row r="4270" spans="1:6" x14ac:dyDescent="0.25">
      <c r="A4270" s="53" t="s">
        <v>148</v>
      </c>
      <c r="B4270" s="76"/>
      <c r="C4270" s="77" t="s">
        <v>0</v>
      </c>
      <c r="D4270" s="76" t="s">
        <v>2</v>
      </c>
      <c r="E4270" s="76" t="s">
        <v>149</v>
      </c>
      <c r="F4270" s="43" t="s">
        <v>131</v>
      </c>
    </row>
    <row r="4272" spans="1:6" x14ac:dyDescent="0.25">
      <c r="A4272" s="44" t="s">
        <v>262</v>
      </c>
      <c r="B4272" s="45"/>
      <c r="C4272" s="61" t="s">
        <v>116</v>
      </c>
      <c r="D4272" s="45" t="s">
        <v>151</v>
      </c>
      <c r="E4272" s="62" t="s">
        <v>116</v>
      </c>
      <c r="F4272" s="46" t="s">
        <v>116</v>
      </c>
    </row>
    <row r="4274" spans="1:6" x14ac:dyDescent="0.25">
      <c r="A4274" s="54" t="s">
        <v>263</v>
      </c>
      <c r="B4274" s="55"/>
      <c r="C4274" s="63">
        <v>1</v>
      </c>
      <c r="D4274" s="55" t="s">
        <v>151</v>
      </c>
      <c r="E4274" s="64">
        <v>183297</v>
      </c>
      <c r="F4274" s="56">
        <v>183297</v>
      </c>
    </row>
    <row r="4276" spans="1:6" x14ac:dyDescent="0.25">
      <c r="A4276" s="54" t="s">
        <v>225</v>
      </c>
      <c r="B4276" s="55"/>
      <c r="C4276" s="63">
        <v>1</v>
      </c>
      <c r="D4276" s="55" t="s">
        <v>151</v>
      </c>
      <c r="E4276" s="64">
        <v>56153</v>
      </c>
      <c r="F4276" s="56">
        <v>56153</v>
      </c>
    </row>
    <row r="4278" spans="1:6" x14ac:dyDescent="0.25">
      <c r="A4278" s="54" t="s">
        <v>154</v>
      </c>
      <c r="B4278" s="55"/>
      <c r="C4278" s="63">
        <v>3</v>
      </c>
      <c r="D4278" s="55" t="s">
        <v>151</v>
      </c>
      <c r="E4278" s="64">
        <v>37951</v>
      </c>
      <c r="F4278" s="56">
        <v>113853</v>
      </c>
    </row>
    <row r="4280" spans="1:6" x14ac:dyDescent="0.25">
      <c r="A4280" s="57"/>
      <c r="B4280" s="55"/>
      <c r="C4280" s="55"/>
      <c r="D4280" s="55"/>
      <c r="E4280" s="55" t="s">
        <v>155</v>
      </c>
      <c r="F4280" s="56">
        <v>353303</v>
      </c>
    </row>
    <row r="4281" spans="1:6" x14ac:dyDescent="0.25">
      <c r="A4281" s="30" t="s">
        <v>108</v>
      </c>
      <c r="B4281" s="84">
        <v>56.148229999999998</v>
      </c>
      <c r="C4281" s="45" t="s">
        <v>156</v>
      </c>
      <c r="D4281" s="45"/>
      <c r="E4281" s="45"/>
      <c r="F4281" s="46">
        <v>6292</v>
      </c>
    </row>
    <row r="4283" spans="1:6" x14ac:dyDescent="0.25">
      <c r="A4283" s="31" t="s">
        <v>157</v>
      </c>
      <c r="B4283" s="45"/>
      <c r="C4283" s="45"/>
      <c r="D4283" s="45"/>
      <c r="E4283" s="45"/>
      <c r="F4283" s="47">
        <v>6292</v>
      </c>
    </row>
    <row r="4285" spans="1:6" x14ac:dyDescent="0.25">
      <c r="A4285" s="58" t="s">
        <v>158</v>
      </c>
      <c r="B4285" s="76"/>
      <c r="C4285" s="83" t="s">
        <v>0</v>
      </c>
      <c r="D4285" s="77" t="s">
        <v>2</v>
      </c>
      <c r="E4285" s="76" t="s">
        <v>140</v>
      </c>
      <c r="F4285" s="43" t="s">
        <v>131</v>
      </c>
    </row>
    <row r="4287" spans="1:6" x14ac:dyDescent="0.25">
      <c r="A4287" s="44" t="s">
        <v>159</v>
      </c>
      <c r="B4287" s="45"/>
      <c r="C4287" s="61">
        <v>0.05</v>
      </c>
      <c r="D4287" s="45" t="s">
        <v>160</v>
      </c>
      <c r="E4287" s="62">
        <v>6292</v>
      </c>
      <c r="F4287" s="46">
        <v>315</v>
      </c>
    </row>
    <row r="4289" spans="1:6" x14ac:dyDescent="0.25">
      <c r="A4289" s="31" t="s">
        <v>161</v>
      </c>
      <c r="B4289" s="45"/>
      <c r="C4289" s="45"/>
      <c r="D4289" s="45"/>
      <c r="E4289" s="45"/>
      <c r="F4289" s="47">
        <v>315</v>
      </c>
    </row>
    <row r="4291" spans="1:6" x14ac:dyDescent="0.25">
      <c r="A4291" s="48"/>
      <c r="B4291" s="45" t="s">
        <v>134</v>
      </c>
      <c r="C4291" s="45"/>
      <c r="D4291" s="78"/>
      <c r="E4291" s="79" t="s">
        <v>116</v>
      </c>
      <c r="F4291" s="49">
        <v>20664</v>
      </c>
    </row>
    <row r="4293" spans="1:6" x14ac:dyDescent="0.25">
      <c r="A4293" s="30"/>
      <c r="B4293" s="45"/>
      <c r="C4293" s="45"/>
      <c r="D4293" s="80" t="s">
        <v>135</v>
      </c>
      <c r="E4293" s="81"/>
      <c r="F4293" s="50">
        <v>20664</v>
      </c>
    </row>
    <row r="4294" spans="1:6" x14ac:dyDescent="0.25">
      <c r="A4294" s="51" t="s">
        <v>538</v>
      </c>
      <c r="B4294" s="45"/>
      <c r="C4294" s="45"/>
      <c r="D4294" s="82"/>
      <c r="E4294" s="45"/>
      <c r="F4294" s="51"/>
    </row>
    <row r="4295" spans="1:6" x14ac:dyDescent="0.25">
      <c r="A4295" s="30"/>
      <c r="B4295" s="45"/>
      <c r="C4295" s="45"/>
      <c r="D4295" s="45"/>
      <c r="E4295" s="45"/>
      <c r="F4295" s="52"/>
    </row>
    <row r="4297" spans="1:6" x14ac:dyDescent="0.25">
      <c r="A4297" s="40" t="s">
        <v>539</v>
      </c>
      <c r="B4297" s="74" t="s">
        <v>540</v>
      </c>
      <c r="C4297" s="75"/>
      <c r="D4297" s="75"/>
      <c r="E4297" s="75"/>
      <c r="F4297" s="41"/>
    </row>
    <row r="4298" spans="1:6" x14ac:dyDescent="0.25">
      <c r="A4298" s="53" t="s">
        <v>139</v>
      </c>
      <c r="B4298" s="76"/>
      <c r="C4298" s="83" t="s">
        <v>0</v>
      </c>
      <c r="D4298" s="77" t="s">
        <v>2</v>
      </c>
      <c r="E4298" s="76" t="s">
        <v>140</v>
      </c>
      <c r="F4298" s="43" t="s">
        <v>131</v>
      </c>
    </row>
    <row r="4300" spans="1:6" x14ac:dyDescent="0.25">
      <c r="A4300" s="44" t="s">
        <v>541</v>
      </c>
      <c r="B4300" s="45"/>
      <c r="C4300" s="61">
        <v>1.03</v>
      </c>
      <c r="D4300" s="45" t="s">
        <v>25</v>
      </c>
      <c r="E4300" s="62">
        <v>15272</v>
      </c>
      <c r="F4300" s="46">
        <v>15730</v>
      </c>
    </row>
    <row r="4301" spans="1:6" x14ac:dyDescent="0.25">
      <c r="A4301" s="44" t="s">
        <v>542</v>
      </c>
      <c r="B4301" s="45"/>
      <c r="C4301" s="61">
        <v>0.16667000000000001</v>
      </c>
      <c r="D4301" s="45" t="s">
        <v>29</v>
      </c>
      <c r="E4301" s="62">
        <v>4504</v>
      </c>
      <c r="F4301" s="46">
        <v>751</v>
      </c>
    </row>
    <row r="4302" spans="1:6" x14ac:dyDescent="0.25">
      <c r="A4302" s="44" t="s">
        <v>536</v>
      </c>
      <c r="B4302" s="45"/>
      <c r="C4302" s="61">
        <v>1.4999999999999999E-2</v>
      </c>
      <c r="D4302" s="45" t="s">
        <v>29</v>
      </c>
      <c r="E4302" s="62">
        <v>22600</v>
      </c>
      <c r="F4302" s="46">
        <v>339</v>
      </c>
    </row>
    <row r="4303" spans="1:6" x14ac:dyDescent="0.25">
      <c r="A4303" s="44" t="s">
        <v>537</v>
      </c>
      <c r="B4303" s="45"/>
      <c r="C4303" s="61">
        <v>1.4999999999999999E-2</v>
      </c>
      <c r="D4303" s="45" t="s">
        <v>29</v>
      </c>
      <c r="E4303" s="62">
        <v>53881</v>
      </c>
      <c r="F4303" s="46">
        <v>808</v>
      </c>
    </row>
    <row r="4304" spans="1:6" x14ac:dyDescent="0.25">
      <c r="A4304" s="44" t="s">
        <v>478</v>
      </c>
      <c r="B4304" s="45"/>
      <c r="C4304" s="61">
        <v>3.5709999999999999E-2</v>
      </c>
      <c r="D4304" s="45" t="s">
        <v>29</v>
      </c>
      <c r="E4304" s="62">
        <v>14000</v>
      </c>
      <c r="F4304" s="46">
        <v>500</v>
      </c>
    </row>
    <row r="4305" spans="1:6" x14ac:dyDescent="0.25">
      <c r="A4305" s="31" t="s">
        <v>144</v>
      </c>
      <c r="B4305" s="45"/>
      <c r="C4305" s="45"/>
      <c r="D4305" s="45"/>
      <c r="E4305" s="45"/>
      <c r="F4305" s="47">
        <v>18128</v>
      </c>
    </row>
    <row r="4307" spans="1:6" x14ac:dyDescent="0.25">
      <c r="A4307" s="53" t="s">
        <v>148</v>
      </c>
      <c r="B4307" s="76"/>
      <c r="C4307" s="77" t="s">
        <v>0</v>
      </c>
      <c r="D4307" s="76" t="s">
        <v>2</v>
      </c>
      <c r="E4307" s="76" t="s">
        <v>149</v>
      </c>
      <c r="F4307" s="43" t="s">
        <v>131</v>
      </c>
    </row>
    <row r="4309" spans="1:6" x14ac:dyDescent="0.25">
      <c r="A4309" s="44" t="s">
        <v>262</v>
      </c>
      <c r="B4309" s="45"/>
      <c r="C4309" s="61" t="s">
        <v>116</v>
      </c>
      <c r="D4309" s="45" t="s">
        <v>151</v>
      </c>
      <c r="E4309" s="62" t="s">
        <v>116</v>
      </c>
      <c r="F4309" s="46" t="s">
        <v>116</v>
      </c>
    </row>
    <row r="4311" spans="1:6" x14ac:dyDescent="0.25">
      <c r="A4311" s="54" t="s">
        <v>263</v>
      </c>
      <c r="B4311" s="55"/>
      <c r="C4311" s="63">
        <v>1</v>
      </c>
      <c r="D4311" s="55" t="s">
        <v>151</v>
      </c>
      <c r="E4311" s="64">
        <v>183297</v>
      </c>
      <c r="F4311" s="56">
        <v>183297</v>
      </c>
    </row>
    <row r="4313" spans="1:6" x14ac:dyDescent="0.25">
      <c r="A4313" s="54" t="s">
        <v>225</v>
      </c>
      <c r="B4313" s="55"/>
      <c r="C4313" s="63">
        <v>1</v>
      </c>
      <c r="D4313" s="55" t="s">
        <v>151</v>
      </c>
      <c r="E4313" s="64">
        <v>56153</v>
      </c>
      <c r="F4313" s="56">
        <v>56153</v>
      </c>
    </row>
    <row r="4315" spans="1:6" x14ac:dyDescent="0.25">
      <c r="A4315" s="54" t="s">
        <v>154</v>
      </c>
      <c r="B4315" s="55"/>
      <c r="C4315" s="63">
        <v>3</v>
      </c>
      <c r="D4315" s="55" t="s">
        <v>151</v>
      </c>
      <c r="E4315" s="64">
        <v>37951</v>
      </c>
      <c r="F4315" s="56">
        <v>113853</v>
      </c>
    </row>
    <row r="4317" spans="1:6" x14ac:dyDescent="0.25">
      <c r="A4317" s="57"/>
      <c r="B4317" s="55"/>
      <c r="C4317" s="55"/>
      <c r="D4317" s="55"/>
      <c r="E4317" s="55" t="s">
        <v>155</v>
      </c>
      <c r="F4317" s="56">
        <v>353303</v>
      </c>
    </row>
    <row r="4318" spans="1:6" x14ac:dyDescent="0.25">
      <c r="A4318" s="30" t="s">
        <v>108</v>
      </c>
      <c r="B4318" s="84">
        <v>58.892809999999997</v>
      </c>
      <c r="C4318" s="45" t="s">
        <v>156</v>
      </c>
      <c r="D4318" s="45"/>
      <c r="E4318" s="45"/>
      <c r="F4318" s="46">
        <v>5999</v>
      </c>
    </row>
    <row r="4320" spans="1:6" x14ac:dyDescent="0.25">
      <c r="A4320" s="31" t="s">
        <v>157</v>
      </c>
      <c r="B4320" s="45"/>
      <c r="C4320" s="45"/>
      <c r="D4320" s="45"/>
      <c r="E4320" s="45"/>
      <c r="F4320" s="47">
        <v>5999</v>
      </c>
    </row>
    <row r="4322" spans="1:6" x14ac:dyDescent="0.25">
      <c r="A4322" s="58" t="s">
        <v>158</v>
      </c>
      <c r="B4322" s="76"/>
      <c r="C4322" s="83" t="s">
        <v>0</v>
      </c>
      <c r="D4322" s="77" t="s">
        <v>2</v>
      </c>
      <c r="E4322" s="76" t="s">
        <v>140</v>
      </c>
      <c r="F4322" s="43" t="s">
        <v>131</v>
      </c>
    </row>
    <row r="4324" spans="1:6" x14ac:dyDescent="0.25">
      <c r="A4324" s="44" t="s">
        <v>159</v>
      </c>
      <c r="B4324" s="45"/>
      <c r="C4324" s="61">
        <v>0.05</v>
      </c>
      <c r="D4324" s="45" t="s">
        <v>160</v>
      </c>
      <c r="E4324" s="62">
        <v>5999</v>
      </c>
      <c r="F4324" s="46">
        <v>300</v>
      </c>
    </row>
    <row r="4326" spans="1:6" x14ac:dyDescent="0.25">
      <c r="A4326" s="31" t="s">
        <v>161</v>
      </c>
      <c r="B4326" s="45"/>
      <c r="C4326" s="45"/>
      <c r="D4326" s="45"/>
      <c r="E4326" s="45"/>
      <c r="F4326" s="47">
        <v>300</v>
      </c>
    </row>
    <row r="4328" spans="1:6" x14ac:dyDescent="0.25">
      <c r="A4328" s="48"/>
      <c r="B4328" s="45" t="s">
        <v>134</v>
      </c>
      <c r="C4328" s="45"/>
      <c r="D4328" s="78"/>
      <c r="E4328" s="79" t="s">
        <v>116</v>
      </c>
      <c r="F4328" s="49">
        <v>24427</v>
      </c>
    </row>
    <row r="4330" spans="1:6" x14ac:dyDescent="0.25">
      <c r="A4330" s="30"/>
      <c r="B4330" s="45"/>
      <c r="C4330" s="45"/>
      <c r="D4330" s="80" t="s">
        <v>135</v>
      </c>
      <c r="E4330" s="81"/>
      <c r="F4330" s="50">
        <v>24427</v>
      </c>
    </row>
    <row r="4331" spans="1:6" x14ac:dyDescent="0.25">
      <c r="A4331" s="51" t="s">
        <v>543</v>
      </c>
      <c r="B4331" s="45"/>
      <c r="C4331" s="45"/>
      <c r="D4331" s="82"/>
      <c r="E4331" s="45"/>
      <c r="F4331" s="51"/>
    </row>
    <row r="4332" spans="1:6" x14ac:dyDescent="0.25">
      <c r="A4332" s="30"/>
      <c r="B4332" s="45"/>
      <c r="C4332" s="45"/>
      <c r="D4332" s="45"/>
      <c r="E4332" s="45"/>
      <c r="F4332" s="52"/>
    </row>
    <row r="4334" spans="1:6" x14ac:dyDescent="0.25">
      <c r="A4334" s="40" t="s">
        <v>544</v>
      </c>
      <c r="B4334" s="74" t="s">
        <v>545</v>
      </c>
      <c r="C4334" s="75"/>
      <c r="D4334" s="75"/>
      <c r="E4334" s="75"/>
      <c r="F4334" s="41"/>
    </row>
    <row r="4335" spans="1:6" x14ac:dyDescent="0.25">
      <c r="A4335" s="53" t="s">
        <v>139</v>
      </c>
      <c r="B4335" s="76"/>
      <c r="C4335" s="83" t="s">
        <v>0</v>
      </c>
      <c r="D4335" s="77" t="s">
        <v>2</v>
      </c>
      <c r="E4335" s="76" t="s">
        <v>140</v>
      </c>
      <c r="F4335" s="43" t="s">
        <v>131</v>
      </c>
    </row>
    <row r="4337" spans="1:6" x14ac:dyDescent="0.25">
      <c r="A4337" s="44" t="s">
        <v>546</v>
      </c>
      <c r="B4337" s="45"/>
      <c r="C4337" s="61">
        <v>1.03</v>
      </c>
      <c r="D4337" s="45" t="s">
        <v>25</v>
      </c>
      <c r="E4337" s="62">
        <v>7337</v>
      </c>
      <c r="F4337" s="46">
        <v>7557</v>
      </c>
    </row>
    <row r="4338" spans="1:6" x14ac:dyDescent="0.25">
      <c r="A4338" s="44" t="s">
        <v>547</v>
      </c>
      <c r="B4338" s="45"/>
      <c r="C4338" s="61">
        <v>0.16667000000000001</v>
      </c>
      <c r="D4338" s="45" t="s">
        <v>29</v>
      </c>
      <c r="E4338" s="62">
        <v>4138</v>
      </c>
      <c r="F4338" s="46">
        <v>690</v>
      </c>
    </row>
    <row r="4339" spans="1:6" x14ac:dyDescent="0.25">
      <c r="A4339" s="44" t="s">
        <v>536</v>
      </c>
      <c r="B4339" s="45"/>
      <c r="C4339" s="61">
        <v>1.4999999999999999E-2</v>
      </c>
      <c r="D4339" s="45" t="s">
        <v>29</v>
      </c>
      <c r="E4339" s="62">
        <v>22600</v>
      </c>
      <c r="F4339" s="46">
        <v>339</v>
      </c>
    </row>
    <row r="4340" spans="1:6" x14ac:dyDescent="0.25">
      <c r="A4340" s="44" t="s">
        <v>537</v>
      </c>
      <c r="B4340" s="45"/>
      <c r="C4340" s="61">
        <v>1.4999999999999999E-2</v>
      </c>
      <c r="D4340" s="45" t="s">
        <v>29</v>
      </c>
      <c r="E4340" s="62">
        <v>53881</v>
      </c>
      <c r="F4340" s="46">
        <v>808</v>
      </c>
    </row>
    <row r="4341" spans="1:6" x14ac:dyDescent="0.25">
      <c r="A4341" s="44" t="s">
        <v>478</v>
      </c>
      <c r="B4341" s="45"/>
      <c r="C4341" s="61">
        <v>3.5709999999999999E-2</v>
      </c>
      <c r="D4341" s="45" t="s">
        <v>29</v>
      </c>
      <c r="E4341" s="62">
        <v>14000</v>
      </c>
      <c r="F4341" s="46">
        <v>500</v>
      </c>
    </row>
    <row r="4342" spans="1:6" x14ac:dyDescent="0.25">
      <c r="A4342" s="31" t="s">
        <v>144</v>
      </c>
      <c r="B4342" s="45"/>
      <c r="C4342" s="45"/>
      <c r="D4342" s="45"/>
      <c r="E4342" s="45"/>
      <c r="F4342" s="47">
        <v>9894</v>
      </c>
    </row>
    <row r="4344" spans="1:6" x14ac:dyDescent="0.25">
      <c r="A4344" s="53" t="s">
        <v>148</v>
      </c>
      <c r="B4344" s="76"/>
      <c r="C4344" s="77" t="s">
        <v>0</v>
      </c>
      <c r="D4344" s="76" t="s">
        <v>2</v>
      </c>
      <c r="E4344" s="76" t="s">
        <v>149</v>
      </c>
      <c r="F4344" s="43" t="s">
        <v>131</v>
      </c>
    </row>
    <row r="4346" spans="1:6" x14ac:dyDescent="0.25">
      <c r="A4346" s="44" t="s">
        <v>262</v>
      </c>
      <c r="B4346" s="45"/>
      <c r="C4346" s="61" t="s">
        <v>116</v>
      </c>
      <c r="D4346" s="45" t="s">
        <v>151</v>
      </c>
      <c r="E4346" s="62" t="s">
        <v>116</v>
      </c>
      <c r="F4346" s="46" t="s">
        <v>116</v>
      </c>
    </row>
    <row r="4348" spans="1:6" x14ac:dyDescent="0.25">
      <c r="A4348" s="54" t="s">
        <v>263</v>
      </c>
      <c r="B4348" s="55"/>
      <c r="C4348" s="63">
        <v>1</v>
      </c>
      <c r="D4348" s="55" t="s">
        <v>151</v>
      </c>
      <c r="E4348" s="64">
        <v>183297</v>
      </c>
      <c r="F4348" s="56">
        <v>183297</v>
      </c>
    </row>
    <row r="4350" spans="1:6" x14ac:dyDescent="0.25">
      <c r="A4350" s="54" t="s">
        <v>225</v>
      </c>
      <c r="B4350" s="55"/>
      <c r="C4350" s="63">
        <v>1</v>
      </c>
      <c r="D4350" s="55" t="s">
        <v>151</v>
      </c>
      <c r="E4350" s="64">
        <v>56153</v>
      </c>
      <c r="F4350" s="56">
        <v>56153</v>
      </c>
    </row>
    <row r="4352" spans="1:6" x14ac:dyDescent="0.25">
      <c r="A4352" s="54" t="s">
        <v>154</v>
      </c>
      <c r="B4352" s="55"/>
      <c r="C4352" s="63">
        <v>3</v>
      </c>
      <c r="D4352" s="55" t="s">
        <v>151</v>
      </c>
      <c r="E4352" s="64">
        <v>37951</v>
      </c>
      <c r="F4352" s="56">
        <v>113853</v>
      </c>
    </row>
    <row r="4354" spans="1:6" x14ac:dyDescent="0.25">
      <c r="A4354" s="57"/>
      <c r="B4354" s="55"/>
      <c r="C4354" s="55"/>
      <c r="D4354" s="55"/>
      <c r="E4354" s="55" t="s">
        <v>155</v>
      </c>
      <c r="F4354" s="56">
        <v>353303</v>
      </c>
    </row>
    <row r="4355" spans="1:6" x14ac:dyDescent="0.25">
      <c r="A4355" s="30" t="s">
        <v>108</v>
      </c>
      <c r="B4355" s="84">
        <v>117.78563</v>
      </c>
      <c r="C4355" s="45" t="s">
        <v>156</v>
      </c>
      <c r="D4355" s="45"/>
      <c r="E4355" s="45"/>
      <c r="F4355" s="46">
        <v>3000</v>
      </c>
    </row>
    <row r="4357" spans="1:6" x14ac:dyDescent="0.25">
      <c r="A4357" s="31" t="s">
        <v>157</v>
      </c>
      <c r="B4357" s="45"/>
      <c r="C4357" s="45"/>
      <c r="D4357" s="45"/>
      <c r="E4357" s="45"/>
      <c r="F4357" s="47">
        <v>3000</v>
      </c>
    </row>
    <row r="4359" spans="1:6" x14ac:dyDescent="0.25">
      <c r="A4359" s="58" t="s">
        <v>158</v>
      </c>
      <c r="B4359" s="76"/>
      <c r="C4359" s="83" t="s">
        <v>0</v>
      </c>
      <c r="D4359" s="77" t="s">
        <v>2</v>
      </c>
      <c r="E4359" s="76" t="s">
        <v>140</v>
      </c>
      <c r="F4359" s="43" t="s">
        <v>131</v>
      </c>
    </row>
    <row r="4361" spans="1:6" x14ac:dyDescent="0.25">
      <c r="A4361" s="44" t="s">
        <v>159</v>
      </c>
      <c r="B4361" s="45"/>
      <c r="C4361" s="61">
        <v>0.05</v>
      </c>
      <c r="D4361" s="45" t="s">
        <v>160</v>
      </c>
      <c r="E4361" s="62">
        <v>3000</v>
      </c>
      <c r="F4361" s="46">
        <v>150</v>
      </c>
    </row>
    <row r="4363" spans="1:6" x14ac:dyDescent="0.25">
      <c r="A4363" s="59" t="s">
        <v>176</v>
      </c>
      <c r="B4363" s="85"/>
      <c r="C4363" s="76"/>
      <c r="D4363" s="83" t="s">
        <v>177</v>
      </c>
      <c r="E4363" s="85"/>
      <c r="F4363" s="60"/>
    </row>
    <row r="4364" spans="1:6" x14ac:dyDescent="0.25">
      <c r="A4364" s="19"/>
      <c r="B4364" s="65"/>
      <c r="C4364" s="65"/>
      <c r="D4364" s="66"/>
      <c r="E4364" s="65"/>
      <c r="F4364" s="20"/>
    </row>
    <row r="4365" spans="1:6" x14ac:dyDescent="0.25">
      <c r="A4365" s="22" t="s">
        <v>116</v>
      </c>
      <c r="B4365" s="67"/>
      <c r="C4365" s="65"/>
      <c r="D4365" s="67" t="s">
        <v>117</v>
      </c>
      <c r="E4365" s="68" t="s">
        <v>116</v>
      </c>
      <c r="F4365" s="24"/>
    </row>
    <row r="4366" spans="1:6" x14ac:dyDescent="0.25">
      <c r="A4366" s="25" t="s">
        <v>116</v>
      </c>
      <c r="B4366" s="65"/>
      <c r="C4366" s="65"/>
      <c r="D4366" s="67" t="s">
        <v>118</v>
      </c>
      <c r="E4366" s="69" t="s">
        <v>116</v>
      </c>
      <c r="F4366" s="24"/>
    </row>
    <row r="4367" spans="1:6" x14ac:dyDescent="0.25">
      <c r="A4367" s="23" t="s">
        <v>116</v>
      </c>
      <c r="B4367" s="65"/>
      <c r="C4367" s="65"/>
      <c r="D4367" s="67" t="s">
        <v>119</v>
      </c>
      <c r="E4367" s="67" t="s">
        <v>116</v>
      </c>
      <c r="F4367" s="24"/>
    </row>
    <row r="4368" spans="1:6" x14ac:dyDescent="0.25">
      <c r="A4368" s="23" t="s">
        <v>116</v>
      </c>
      <c r="B4368" s="67"/>
      <c r="C4368" s="65"/>
      <c r="D4368" s="67" t="s">
        <v>120</v>
      </c>
      <c r="E4368" s="69">
        <v>44</v>
      </c>
      <c r="F4368" s="24"/>
    </row>
    <row r="4369" spans="1:6" x14ac:dyDescent="0.25">
      <c r="A4369" s="23" t="s">
        <v>116</v>
      </c>
      <c r="B4369" s="67"/>
      <c r="C4369" s="65"/>
      <c r="D4369" s="70"/>
      <c r="E4369" s="66"/>
      <c r="F4369" s="24"/>
    </row>
    <row r="4370" spans="1:6" x14ac:dyDescent="0.25">
      <c r="A4370" s="25"/>
      <c r="B4370" s="65"/>
      <c r="C4370" s="65"/>
      <c r="D4370" s="71"/>
      <c r="E4370" s="65"/>
      <c r="F4370" s="26"/>
    </row>
    <row r="4371" spans="1:6" x14ac:dyDescent="0.25">
      <c r="A4371" s="27"/>
      <c r="B4371" s="70"/>
      <c r="C4371" s="70"/>
      <c r="D4371" s="65"/>
      <c r="E4371" s="65"/>
      <c r="F4371" s="26"/>
    </row>
    <row r="4372" spans="1:6" x14ac:dyDescent="0.25">
      <c r="A4372" s="28" t="s">
        <v>121</v>
      </c>
      <c r="B4372" s="65"/>
      <c r="C4372" s="65"/>
      <c r="D4372" s="65"/>
      <c r="E4372" s="65"/>
      <c r="F4372" s="24"/>
    </row>
    <row r="4373" spans="1:6" x14ac:dyDescent="0.25">
      <c r="A4373" s="29" t="s">
        <v>116</v>
      </c>
      <c r="B4373" s="67"/>
      <c r="C4373" s="67"/>
      <c r="D4373" s="65"/>
      <c r="E4373" s="65"/>
      <c r="F4373" s="24"/>
    </row>
    <row r="4374" spans="1:6" x14ac:dyDescent="0.25">
      <c r="A4374" s="29" t="s">
        <v>116</v>
      </c>
      <c r="B4374" s="67"/>
      <c r="C4374" s="67"/>
      <c r="D4374" s="65"/>
      <c r="E4374" s="65"/>
      <c r="F4374" s="24"/>
    </row>
    <row r="4375" spans="1:6" x14ac:dyDescent="0.25">
      <c r="A4375" s="30" t="s">
        <v>116</v>
      </c>
      <c r="B4375" s="45"/>
      <c r="C4375" s="45"/>
      <c r="F4375" s="32"/>
    </row>
    <row r="4376" spans="1:6" x14ac:dyDescent="0.25">
      <c r="A4376" s="38" t="s">
        <v>126</v>
      </c>
      <c r="B4376" s="73"/>
      <c r="C4376" s="73"/>
      <c r="D4376" s="73"/>
      <c r="E4376" s="73"/>
      <c r="F4376" s="39"/>
    </row>
    <row r="4378" spans="1:6" x14ac:dyDescent="0.25">
      <c r="A4378" s="31" t="s">
        <v>161</v>
      </c>
      <c r="B4378" s="45"/>
      <c r="C4378" s="45"/>
      <c r="D4378" s="45"/>
      <c r="E4378" s="45"/>
      <c r="F4378" s="47">
        <v>150</v>
      </c>
    </row>
    <row r="4380" spans="1:6" x14ac:dyDescent="0.25">
      <c r="A4380" s="48"/>
      <c r="B4380" s="45" t="s">
        <v>134</v>
      </c>
      <c r="C4380" s="45"/>
      <c r="D4380" s="78"/>
      <c r="E4380" s="79" t="s">
        <v>116</v>
      </c>
      <c r="F4380" s="49">
        <v>13044</v>
      </c>
    </row>
    <row r="4382" spans="1:6" x14ac:dyDescent="0.25">
      <c r="A4382" s="30"/>
      <c r="B4382" s="45"/>
      <c r="C4382" s="45"/>
      <c r="D4382" s="80" t="s">
        <v>135</v>
      </c>
      <c r="E4382" s="81"/>
      <c r="F4382" s="50">
        <v>13044</v>
      </c>
    </row>
    <row r="4383" spans="1:6" x14ac:dyDescent="0.25">
      <c r="A4383" s="51" t="s">
        <v>548</v>
      </c>
      <c r="B4383" s="45"/>
      <c r="C4383" s="45"/>
      <c r="D4383" s="82"/>
      <c r="E4383" s="45"/>
      <c r="F4383" s="51"/>
    </row>
    <row r="4384" spans="1:6" x14ac:dyDescent="0.25">
      <c r="A4384" s="30"/>
      <c r="B4384" s="45"/>
      <c r="C4384" s="45"/>
      <c r="D4384" s="45"/>
      <c r="E4384" s="45"/>
      <c r="F4384" s="52"/>
    </row>
    <row r="4386" spans="1:6" x14ac:dyDescent="0.25">
      <c r="A4386" s="40" t="s">
        <v>549</v>
      </c>
      <c r="B4386" s="74" t="s">
        <v>550</v>
      </c>
      <c r="C4386" s="75"/>
      <c r="D4386" s="75"/>
      <c r="E4386" s="75"/>
      <c r="F4386" s="41"/>
    </row>
    <row r="4387" spans="1:6" x14ac:dyDescent="0.25">
      <c r="A4387" s="53" t="s">
        <v>139</v>
      </c>
      <c r="B4387" s="76"/>
      <c r="C4387" s="83" t="s">
        <v>0</v>
      </c>
      <c r="D4387" s="77" t="s">
        <v>2</v>
      </c>
      <c r="E4387" s="76" t="s">
        <v>140</v>
      </c>
      <c r="F4387" s="43" t="s">
        <v>131</v>
      </c>
    </row>
    <row r="4389" spans="1:6" x14ac:dyDescent="0.25">
      <c r="A4389" s="44" t="s">
        <v>551</v>
      </c>
      <c r="B4389" s="45"/>
      <c r="C4389" s="61">
        <v>1</v>
      </c>
      <c r="D4389" s="45" t="s">
        <v>29</v>
      </c>
      <c r="E4389" s="62">
        <v>66120</v>
      </c>
      <c r="F4389" s="46">
        <v>66120</v>
      </c>
    </row>
    <row r="4390" spans="1:6" x14ac:dyDescent="0.25">
      <c r="A4390" s="44" t="s">
        <v>478</v>
      </c>
      <c r="B4390" s="45"/>
      <c r="C4390" s="61">
        <v>3.5709999999999999E-2</v>
      </c>
      <c r="D4390" s="45" t="s">
        <v>29</v>
      </c>
      <c r="E4390" s="62">
        <v>14000</v>
      </c>
      <c r="F4390" s="46">
        <v>500</v>
      </c>
    </row>
    <row r="4391" spans="1:6" x14ac:dyDescent="0.25">
      <c r="A4391" s="31" t="s">
        <v>144</v>
      </c>
      <c r="B4391" s="45"/>
      <c r="C4391" s="45"/>
      <c r="D4391" s="45"/>
      <c r="E4391" s="45"/>
      <c r="F4391" s="47">
        <v>66620</v>
      </c>
    </row>
    <row r="4393" spans="1:6" x14ac:dyDescent="0.25">
      <c r="A4393" s="53" t="s">
        <v>148</v>
      </c>
      <c r="B4393" s="76"/>
      <c r="C4393" s="77" t="s">
        <v>0</v>
      </c>
      <c r="D4393" s="76" t="s">
        <v>2</v>
      </c>
      <c r="E4393" s="76" t="s">
        <v>149</v>
      </c>
      <c r="F4393" s="43" t="s">
        <v>131</v>
      </c>
    </row>
    <row r="4395" spans="1:6" x14ac:dyDescent="0.25">
      <c r="A4395" s="44" t="s">
        <v>262</v>
      </c>
      <c r="B4395" s="45"/>
      <c r="C4395" s="61" t="s">
        <v>116</v>
      </c>
      <c r="D4395" s="45" t="s">
        <v>151</v>
      </c>
      <c r="E4395" s="62" t="s">
        <v>116</v>
      </c>
      <c r="F4395" s="46" t="s">
        <v>116</v>
      </c>
    </row>
    <row r="4397" spans="1:6" x14ac:dyDescent="0.25">
      <c r="A4397" s="54" t="s">
        <v>263</v>
      </c>
      <c r="B4397" s="55"/>
      <c r="C4397" s="63">
        <v>1</v>
      </c>
      <c r="D4397" s="55" t="s">
        <v>151</v>
      </c>
      <c r="E4397" s="64">
        <v>183297</v>
      </c>
      <c r="F4397" s="56">
        <v>183297</v>
      </c>
    </row>
    <row r="4399" spans="1:6" x14ac:dyDescent="0.25">
      <c r="A4399" s="54" t="s">
        <v>225</v>
      </c>
      <c r="B4399" s="55"/>
      <c r="C4399" s="63">
        <v>1</v>
      </c>
      <c r="D4399" s="55" t="s">
        <v>151</v>
      </c>
      <c r="E4399" s="64">
        <v>56153</v>
      </c>
      <c r="F4399" s="56">
        <v>56153</v>
      </c>
    </row>
    <row r="4401" spans="1:6" x14ac:dyDescent="0.25">
      <c r="A4401" s="54" t="s">
        <v>154</v>
      </c>
      <c r="B4401" s="55"/>
      <c r="C4401" s="63">
        <v>3</v>
      </c>
      <c r="D4401" s="55" t="s">
        <v>151</v>
      </c>
      <c r="E4401" s="64">
        <v>37951</v>
      </c>
      <c r="F4401" s="56">
        <v>113853</v>
      </c>
    </row>
    <row r="4403" spans="1:6" x14ac:dyDescent="0.25">
      <c r="A4403" s="57"/>
      <c r="B4403" s="55"/>
      <c r="C4403" s="55"/>
      <c r="D4403" s="55"/>
      <c r="E4403" s="55" t="s">
        <v>155</v>
      </c>
      <c r="F4403" s="56">
        <v>353303</v>
      </c>
    </row>
    <row r="4404" spans="1:6" x14ac:dyDescent="0.25">
      <c r="A4404" s="30" t="s">
        <v>108</v>
      </c>
      <c r="B4404" s="84">
        <v>11.23091</v>
      </c>
      <c r="C4404" s="45" t="s">
        <v>156</v>
      </c>
      <c r="D4404" s="45"/>
      <c r="E4404" s="45"/>
      <c r="F4404" s="46">
        <v>31458</v>
      </c>
    </row>
    <row r="4406" spans="1:6" x14ac:dyDescent="0.25">
      <c r="A4406" s="31" t="s">
        <v>157</v>
      </c>
      <c r="B4406" s="45"/>
      <c r="C4406" s="45"/>
      <c r="D4406" s="45"/>
      <c r="E4406" s="45"/>
      <c r="F4406" s="47">
        <v>31458</v>
      </c>
    </row>
    <row r="4408" spans="1:6" x14ac:dyDescent="0.25">
      <c r="A4408" s="58" t="s">
        <v>158</v>
      </c>
      <c r="B4408" s="76"/>
      <c r="C4408" s="83" t="s">
        <v>0</v>
      </c>
      <c r="D4408" s="77" t="s">
        <v>2</v>
      </c>
      <c r="E4408" s="76" t="s">
        <v>140</v>
      </c>
      <c r="F4408" s="43" t="s">
        <v>131</v>
      </c>
    </row>
    <row r="4410" spans="1:6" x14ac:dyDescent="0.25">
      <c r="A4410" s="44" t="s">
        <v>159</v>
      </c>
      <c r="B4410" s="45"/>
      <c r="C4410" s="61">
        <v>0.05</v>
      </c>
      <c r="D4410" s="45" t="s">
        <v>160</v>
      </c>
      <c r="E4410" s="62">
        <v>31458</v>
      </c>
      <c r="F4410" s="46">
        <v>1573</v>
      </c>
    </row>
    <row r="4412" spans="1:6" x14ac:dyDescent="0.25">
      <c r="A4412" s="31" t="s">
        <v>161</v>
      </c>
      <c r="B4412" s="45"/>
      <c r="C4412" s="45"/>
      <c r="D4412" s="45"/>
      <c r="E4412" s="45"/>
      <c r="F4412" s="47">
        <v>1573</v>
      </c>
    </row>
    <row r="4414" spans="1:6" x14ac:dyDescent="0.25">
      <c r="A4414" s="48"/>
      <c r="B4414" s="45" t="s">
        <v>134</v>
      </c>
      <c r="C4414" s="45"/>
      <c r="D4414" s="78"/>
      <c r="E4414" s="79" t="s">
        <v>116</v>
      </c>
      <c r="F4414" s="49">
        <v>99651</v>
      </c>
    </row>
    <row r="4416" spans="1:6" x14ac:dyDescent="0.25">
      <c r="A4416" s="30"/>
      <c r="B4416" s="45"/>
      <c r="C4416" s="45"/>
      <c r="D4416" s="80" t="s">
        <v>135</v>
      </c>
      <c r="E4416" s="81"/>
      <c r="F4416" s="50">
        <v>99651</v>
      </c>
    </row>
    <row r="4417" spans="1:6" x14ac:dyDescent="0.25">
      <c r="A4417" s="51" t="s">
        <v>552</v>
      </c>
      <c r="B4417" s="45"/>
      <c r="C4417" s="45"/>
      <c r="D4417" s="82"/>
      <c r="E4417" s="45"/>
      <c r="F4417" s="51"/>
    </row>
    <row r="4418" spans="1:6" x14ac:dyDescent="0.25">
      <c r="A4418" s="30"/>
      <c r="B4418" s="45"/>
      <c r="C4418" s="45"/>
      <c r="D4418" s="45"/>
      <c r="E4418" s="45"/>
      <c r="F4418" s="52"/>
    </row>
    <row r="4420" spans="1:6" x14ac:dyDescent="0.25">
      <c r="A4420" s="40" t="s">
        <v>553</v>
      </c>
      <c r="B4420" s="74" t="s">
        <v>554</v>
      </c>
      <c r="C4420" s="75"/>
      <c r="D4420" s="75"/>
      <c r="E4420" s="75"/>
      <c r="F4420" s="41"/>
    </row>
    <row r="4421" spans="1:6" x14ac:dyDescent="0.25">
      <c r="A4421" s="53" t="s">
        <v>139</v>
      </c>
      <c r="B4421" s="76"/>
      <c r="C4421" s="83" t="s">
        <v>0</v>
      </c>
      <c r="D4421" s="77" t="s">
        <v>2</v>
      </c>
      <c r="E4421" s="76" t="s">
        <v>140</v>
      </c>
      <c r="F4421" s="43" t="s">
        <v>131</v>
      </c>
    </row>
    <row r="4423" spans="1:6" x14ac:dyDescent="0.25">
      <c r="A4423" s="44" t="s">
        <v>555</v>
      </c>
      <c r="B4423" s="45"/>
      <c r="C4423" s="61">
        <v>1</v>
      </c>
      <c r="D4423" s="45" t="s">
        <v>29</v>
      </c>
      <c r="E4423" s="62">
        <v>178640</v>
      </c>
      <c r="F4423" s="46">
        <v>178640</v>
      </c>
    </row>
    <row r="4424" spans="1:6" x14ac:dyDescent="0.25">
      <c r="A4424" s="44" t="s">
        <v>478</v>
      </c>
      <c r="B4424" s="45"/>
      <c r="C4424" s="61">
        <v>3.5709999999999999E-2</v>
      </c>
      <c r="D4424" s="45" t="s">
        <v>29</v>
      </c>
      <c r="E4424" s="62">
        <v>14000</v>
      </c>
      <c r="F4424" s="46">
        <v>500</v>
      </c>
    </row>
    <row r="4425" spans="1:6" x14ac:dyDescent="0.25">
      <c r="A4425" s="31" t="s">
        <v>144</v>
      </c>
      <c r="B4425" s="45"/>
      <c r="C4425" s="45"/>
      <c r="D4425" s="45"/>
      <c r="E4425" s="45"/>
      <c r="F4425" s="47">
        <v>179140</v>
      </c>
    </row>
    <row r="4427" spans="1:6" x14ac:dyDescent="0.25">
      <c r="A4427" s="53" t="s">
        <v>148</v>
      </c>
      <c r="B4427" s="76"/>
      <c r="C4427" s="77" t="s">
        <v>0</v>
      </c>
      <c r="D4427" s="76" t="s">
        <v>2</v>
      </c>
      <c r="E4427" s="76" t="s">
        <v>149</v>
      </c>
      <c r="F4427" s="43" t="s">
        <v>131</v>
      </c>
    </row>
    <row r="4429" spans="1:6" x14ac:dyDescent="0.25">
      <c r="A4429" s="44" t="s">
        <v>262</v>
      </c>
      <c r="B4429" s="45"/>
      <c r="C4429" s="61" t="s">
        <v>116</v>
      </c>
      <c r="D4429" s="45" t="s">
        <v>151</v>
      </c>
      <c r="E4429" s="62" t="s">
        <v>116</v>
      </c>
      <c r="F4429" s="46" t="s">
        <v>116</v>
      </c>
    </row>
    <row r="4431" spans="1:6" x14ac:dyDescent="0.25">
      <c r="A4431" s="54" t="s">
        <v>263</v>
      </c>
      <c r="B4431" s="55"/>
      <c r="C4431" s="63">
        <v>1</v>
      </c>
      <c r="D4431" s="55" t="s">
        <v>151</v>
      </c>
      <c r="E4431" s="64">
        <v>183297</v>
      </c>
      <c r="F4431" s="56">
        <v>183297</v>
      </c>
    </row>
    <row r="4433" spans="1:6" x14ac:dyDescent="0.25">
      <c r="A4433" s="54" t="s">
        <v>225</v>
      </c>
      <c r="B4433" s="55"/>
      <c r="C4433" s="63">
        <v>1</v>
      </c>
      <c r="D4433" s="55" t="s">
        <v>151</v>
      </c>
      <c r="E4433" s="64">
        <v>56153</v>
      </c>
      <c r="F4433" s="56">
        <v>56153</v>
      </c>
    </row>
    <row r="4435" spans="1:6" x14ac:dyDescent="0.25">
      <c r="A4435" s="54" t="s">
        <v>154</v>
      </c>
      <c r="B4435" s="55"/>
      <c r="C4435" s="63">
        <v>3</v>
      </c>
      <c r="D4435" s="55" t="s">
        <v>151</v>
      </c>
      <c r="E4435" s="64">
        <v>37951</v>
      </c>
      <c r="F4435" s="56">
        <v>113853</v>
      </c>
    </row>
    <row r="4437" spans="1:6" x14ac:dyDescent="0.25">
      <c r="A4437" s="57"/>
      <c r="B4437" s="55"/>
      <c r="C4437" s="55"/>
      <c r="D4437" s="55"/>
      <c r="E4437" s="55" t="s">
        <v>155</v>
      </c>
      <c r="F4437" s="56">
        <v>353303</v>
      </c>
    </row>
    <row r="4438" spans="1:6" x14ac:dyDescent="0.25">
      <c r="A4438" s="30" t="s">
        <v>108</v>
      </c>
      <c r="B4438" s="84">
        <v>11.23091</v>
      </c>
      <c r="C4438" s="45" t="s">
        <v>156</v>
      </c>
      <c r="D4438" s="45"/>
      <c r="E4438" s="45"/>
      <c r="F4438" s="46">
        <v>31458</v>
      </c>
    </row>
    <row r="4440" spans="1:6" x14ac:dyDescent="0.25">
      <c r="A4440" s="31" t="s">
        <v>157</v>
      </c>
      <c r="B4440" s="45"/>
      <c r="C4440" s="45"/>
      <c r="D4440" s="45"/>
      <c r="E4440" s="45"/>
      <c r="F4440" s="47">
        <v>31458</v>
      </c>
    </row>
    <row r="4442" spans="1:6" x14ac:dyDescent="0.25">
      <c r="A4442" s="58" t="s">
        <v>158</v>
      </c>
      <c r="B4442" s="76"/>
      <c r="C4442" s="83" t="s">
        <v>0</v>
      </c>
      <c r="D4442" s="77" t="s">
        <v>2</v>
      </c>
      <c r="E4442" s="76" t="s">
        <v>140</v>
      </c>
      <c r="F4442" s="43" t="s">
        <v>131</v>
      </c>
    </row>
    <row r="4444" spans="1:6" x14ac:dyDescent="0.25">
      <c r="A4444" s="44" t="s">
        <v>159</v>
      </c>
      <c r="B4444" s="45"/>
      <c r="C4444" s="61">
        <v>0.05</v>
      </c>
      <c r="D4444" s="45" t="s">
        <v>160</v>
      </c>
      <c r="E4444" s="62">
        <v>31458</v>
      </c>
      <c r="F4444" s="46">
        <v>1573</v>
      </c>
    </row>
    <row r="4446" spans="1:6" x14ac:dyDescent="0.25">
      <c r="A4446" s="31" t="s">
        <v>161</v>
      </c>
      <c r="B4446" s="45"/>
      <c r="C4446" s="45"/>
      <c r="D4446" s="45"/>
      <c r="E4446" s="45"/>
      <c r="F4446" s="47">
        <v>1573</v>
      </c>
    </row>
    <row r="4448" spans="1:6" x14ac:dyDescent="0.25">
      <c r="A4448" s="48"/>
      <c r="B4448" s="45" t="s">
        <v>134</v>
      </c>
      <c r="C4448" s="45"/>
      <c r="D4448" s="78"/>
      <c r="E4448" s="79" t="s">
        <v>116</v>
      </c>
      <c r="F4448" s="49">
        <v>212171</v>
      </c>
    </row>
    <row r="4450" spans="1:6" x14ac:dyDescent="0.25">
      <c r="A4450" s="30"/>
      <c r="B4450" s="45"/>
      <c r="C4450" s="45"/>
      <c r="D4450" s="80" t="s">
        <v>135</v>
      </c>
      <c r="E4450" s="81"/>
      <c r="F4450" s="50">
        <v>212171</v>
      </c>
    </row>
    <row r="4451" spans="1:6" x14ac:dyDescent="0.25">
      <c r="A4451" s="51" t="s">
        <v>556</v>
      </c>
      <c r="B4451" s="45"/>
      <c r="C4451" s="45"/>
      <c r="D4451" s="82"/>
      <c r="E4451" s="45"/>
      <c r="F4451" s="51"/>
    </row>
    <row r="4452" spans="1:6" x14ac:dyDescent="0.25">
      <c r="A4452" s="30"/>
      <c r="B4452" s="45"/>
      <c r="C4452" s="45"/>
      <c r="D4452" s="45"/>
      <c r="E4452" s="45"/>
      <c r="F4452" s="52"/>
    </row>
    <row r="4454" spans="1:6" x14ac:dyDescent="0.25">
      <c r="A4454" s="40" t="s">
        <v>557</v>
      </c>
      <c r="B4454" s="74" t="s">
        <v>558</v>
      </c>
      <c r="C4454" s="75"/>
      <c r="D4454" s="75"/>
      <c r="E4454" s="75"/>
      <c r="F4454" s="41"/>
    </row>
    <row r="4455" spans="1:6" x14ac:dyDescent="0.25">
      <c r="A4455" s="53" t="s">
        <v>139</v>
      </c>
      <c r="B4455" s="76"/>
      <c r="C4455" s="83" t="s">
        <v>0</v>
      </c>
      <c r="D4455" s="77" t="s">
        <v>2</v>
      </c>
      <c r="E4455" s="76" t="s">
        <v>140</v>
      </c>
      <c r="F4455" s="43" t="s">
        <v>131</v>
      </c>
    </row>
    <row r="4457" spans="1:6" x14ac:dyDescent="0.25">
      <c r="A4457" s="44" t="s">
        <v>559</v>
      </c>
      <c r="B4457" s="45"/>
      <c r="C4457" s="61">
        <v>1</v>
      </c>
      <c r="D4457" s="45" t="s">
        <v>29</v>
      </c>
      <c r="E4457" s="62">
        <v>751016</v>
      </c>
      <c r="F4457" s="46">
        <v>751016</v>
      </c>
    </row>
    <row r="4458" spans="1:6" x14ac:dyDescent="0.25">
      <c r="A4458" s="44" t="s">
        <v>560</v>
      </c>
      <c r="B4458" s="45"/>
      <c r="C4458" s="61">
        <v>1</v>
      </c>
      <c r="D4458" s="45" t="s">
        <v>29</v>
      </c>
      <c r="E4458" s="62">
        <v>117333</v>
      </c>
      <c r="F4458" s="46">
        <v>117333</v>
      </c>
    </row>
    <row r="4459" spans="1:6" x14ac:dyDescent="0.25">
      <c r="A4459" s="44" t="s">
        <v>561</v>
      </c>
      <c r="B4459" s="45"/>
      <c r="C4459" s="61">
        <v>4.0800000000000003E-2</v>
      </c>
      <c r="D4459" s="45" t="s">
        <v>115</v>
      </c>
      <c r="E4459" s="62">
        <v>12358</v>
      </c>
      <c r="F4459" s="46">
        <v>504</v>
      </c>
    </row>
    <row r="4460" spans="1:6" x14ac:dyDescent="0.25">
      <c r="A4460" s="44" t="s">
        <v>478</v>
      </c>
      <c r="B4460" s="45"/>
      <c r="C4460" s="61">
        <v>0.85714000000000001</v>
      </c>
      <c r="D4460" s="45" t="s">
        <v>29</v>
      </c>
      <c r="E4460" s="62">
        <v>14000</v>
      </c>
      <c r="F4460" s="46">
        <v>12000</v>
      </c>
    </row>
    <row r="4461" spans="1:6" x14ac:dyDescent="0.25">
      <c r="A4461" s="31" t="s">
        <v>144</v>
      </c>
      <c r="B4461" s="45"/>
      <c r="C4461" s="45"/>
      <c r="D4461" s="45"/>
      <c r="E4461" s="45"/>
      <c r="F4461" s="47">
        <v>880853</v>
      </c>
    </row>
    <row r="4463" spans="1:6" x14ac:dyDescent="0.25">
      <c r="A4463" s="53" t="s">
        <v>148</v>
      </c>
      <c r="B4463" s="76"/>
      <c r="C4463" s="77" t="s">
        <v>0</v>
      </c>
      <c r="D4463" s="76" t="s">
        <v>2</v>
      </c>
      <c r="E4463" s="76" t="s">
        <v>149</v>
      </c>
      <c r="F4463" s="43" t="s">
        <v>131</v>
      </c>
    </row>
    <row r="4465" spans="1:6" x14ac:dyDescent="0.25">
      <c r="A4465" s="44" t="s">
        <v>262</v>
      </c>
      <c r="B4465" s="45"/>
      <c r="C4465" s="61" t="s">
        <v>116</v>
      </c>
      <c r="D4465" s="45" t="s">
        <v>151</v>
      </c>
      <c r="E4465" s="62" t="s">
        <v>116</v>
      </c>
      <c r="F4465" s="46" t="s">
        <v>116</v>
      </c>
    </row>
    <row r="4467" spans="1:6" x14ac:dyDescent="0.25">
      <c r="A4467" s="54" t="s">
        <v>263</v>
      </c>
      <c r="B4467" s="55"/>
      <c r="C4467" s="63">
        <v>1</v>
      </c>
      <c r="D4467" s="55" t="s">
        <v>151</v>
      </c>
      <c r="E4467" s="64">
        <v>183297</v>
      </c>
      <c r="F4467" s="56">
        <v>183297</v>
      </c>
    </row>
    <row r="4469" spans="1:6" x14ac:dyDescent="0.25">
      <c r="A4469" s="54" t="s">
        <v>225</v>
      </c>
      <c r="B4469" s="55"/>
      <c r="C4469" s="63">
        <v>1</v>
      </c>
      <c r="D4469" s="55" t="s">
        <v>151</v>
      </c>
      <c r="E4469" s="64">
        <v>56153</v>
      </c>
      <c r="F4469" s="56">
        <v>56153</v>
      </c>
    </row>
    <row r="4471" spans="1:6" x14ac:dyDescent="0.25">
      <c r="A4471" s="54" t="s">
        <v>154</v>
      </c>
      <c r="B4471" s="55"/>
      <c r="C4471" s="63">
        <v>3</v>
      </c>
      <c r="D4471" s="55" t="s">
        <v>151</v>
      </c>
      <c r="E4471" s="64">
        <v>37951</v>
      </c>
      <c r="F4471" s="56">
        <v>113853</v>
      </c>
    </row>
    <row r="4474" spans="1:6" x14ac:dyDescent="0.25">
      <c r="A4474" s="59" t="s">
        <v>176</v>
      </c>
      <c r="B4474" s="85"/>
      <c r="C4474" s="76"/>
      <c r="D4474" s="83" t="s">
        <v>177</v>
      </c>
      <c r="E4474" s="85"/>
      <c r="F4474" s="60"/>
    </row>
    <row r="4475" spans="1:6" x14ac:dyDescent="0.25">
      <c r="A4475" s="19"/>
      <c r="B4475" s="65"/>
      <c r="C4475" s="65"/>
      <c r="D4475" s="66"/>
      <c r="E4475" s="65"/>
      <c r="F4475" s="20"/>
    </row>
    <row r="4476" spans="1:6" x14ac:dyDescent="0.25">
      <c r="A4476" s="22" t="s">
        <v>116</v>
      </c>
      <c r="B4476" s="67"/>
      <c r="C4476" s="65"/>
      <c r="D4476" s="67" t="s">
        <v>117</v>
      </c>
      <c r="E4476" s="68" t="s">
        <v>116</v>
      </c>
      <c r="F4476" s="24"/>
    </row>
    <row r="4477" spans="1:6" x14ac:dyDescent="0.25">
      <c r="A4477" s="25" t="s">
        <v>116</v>
      </c>
      <c r="B4477" s="65"/>
      <c r="C4477" s="65"/>
      <c r="D4477" s="67" t="s">
        <v>118</v>
      </c>
      <c r="E4477" s="69" t="s">
        <v>116</v>
      </c>
      <c r="F4477" s="24"/>
    </row>
    <row r="4478" spans="1:6" x14ac:dyDescent="0.25">
      <c r="A4478" s="23" t="s">
        <v>116</v>
      </c>
      <c r="B4478" s="65"/>
      <c r="C4478" s="65"/>
      <c r="D4478" s="67" t="s">
        <v>119</v>
      </c>
      <c r="E4478" s="67" t="s">
        <v>116</v>
      </c>
      <c r="F4478" s="24"/>
    </row>
    <row r="4479" spans="1:6" x14ac:dyDescent="0.25">
      <c r="A4479" s="23" t="s">
        <v>116</v>
      </c>
      <c r="B4479" s="67"/>
      <c r="C4479" s="65"/>
      <c r="D4479" s="67" t="s">
        <v>120</v>
      </c>
      <c r="E4479" s="69">
        <v>45</v>
      </c>
      <c r="F4479" s="24"/>
    </row>
    <row r="4480" spans="1:6" x14ac:dyDescent="0.25">
      <c r="A4480" s="23" t="s">
        <v>116</v>
      </c>
      <c r="B4480" s="67"/>
      <c r="C4480" s="65"/>
      <c r="D4480" s="70"/>
      <c r="E4480" s="66"/>
      <c r="F4480" s="24"/>
    </row>
    <row r="4481" spans="1:6" x14ac:dyDescent="0.25">
      <c r="A4481" s="25"/>
      <c r="B4481" s="65"/>
      <c r="C4481" s="65"/>
      <c r="D4481" s="71"/>
      <c r="E4481" s="65"/>
      <c r="F4481" s="26"/>
    </row>
    <row r="4482" spans="1:6" x14ac:dyDescent="0.25">
      <c r="A4482" s="27"/>
      <c r="B4482" s="70"/>
      <c r="C4482" s="70"/>
      <c r="D4482" s="65"/>
      <c r="E4482" s="65"/>
      <c r="F4482" s="26"/>
    </row>
    <row r="4483" spans="1:6" x14ac:dyDescent="0.25">
      <c r="A4483" s="28" t="s">
        <v>121</v>
      </c>
      <c r="B4483" s="65"/>
      <c r="C4483" s="65"/>
      <c r="D4483" s="65"/>
      <c r="E4483" s="65"/>
      <c r="F4483" s="24"/>
    </row>
    <row r="4484" spans="1:6" x14ac:dyDescent="0.25">
      <c r="A4484" s="29" t="s">
        <v>116</v>
      </c>
      <c r="B4484" s="67"/>
      <c r="C4484" s="67"/>
      <c r="D4484" s="65"/>
      <c r="E4484" s="65"/>
      <c r="F4484" s="24"/>
    </row>
    <row r="4485" spans="1:6" x14ac:dyDescent="0.25">
      <c r="A4485" s="29" t="s">
        <v>116</v>
      </c>
      <c r="B4485" s="67"/>
      <c r="C4485" s="67"/>
      <c r="D4485" s="65"/>
      <c r="E4485" s="65"/>
      <c r="F4485" s="24"/>
    </row>
    <row r="4486" spans="1:6" x14ac:dyDescent="0.25">
      <c r="A4486" s="30" t="s">
        <v>116</v>
      </c>
      <c r="B4486" s="45"/>
      <c r="C4486" s="45"/>
      <c r="F4486" s="32"/>
    </row>
    <row r="4487" spans="1:6" x14ac:dyDescent="0.25">
      <c r="A4487" s="38" t="s">
        <v>126</v>
      </c>
      <c r="B4487" s="73"/>
      <c r="C4487" s="73"/>
      <c r="D4487" s="73"/>
      <c r="E4487" s="73"/>
      <c r="F4487" s="39"/>
    </row>
    <row r="4489" spans="1:6" x14ac:dyDescent="0.25">
      <c r="A4489" s="57"/>
      <c r="B4489" s="55"/>
      <c r="C4489" s="55"/>
      <c r="D4489" s="55"/>
      <c r="E4489" s="55" t="s">
        <v>155</v>
      </c>
      <c r="F4489" s="56">
        <v>353303</v>
      </c>
    </row>
    <row r="4490" spans="1:6" x14ac:dyDescent="0.25">
      <c r="A4490" s="30" t="s">
        <v>108</v>
      </c>
      <c r="B4490" s="84">
        <v>3.2089300000000001</v>
      </c>
      <c r="C4490" s="45" t="s">
        <v>156</v>
      </c>
      <c r="D4490" s="45"/>
      <c r="E4490" s="45"/>
      <c r="F4490" s="46">
        <v>110100</v>
      </c>
    </row>
    <row r="4492" spans="1:6" x14ac:dyDescent="0.25">
      <c r="A4492" s="31" t="s">
        <v>157</v>
      </c>
      <c r="B4492" s="45"/>
      <c r="C4492" s="45"/>
      <c r="D4492" s="45"/>
      <c r="E4492" s="45"/>
      <c r="F4492" s="47">
        <v>110100</v>
      </c>
    </row>
    <row r="4494" spans="1:6" x14ac:dyDescent="0.25">
      <c r="A4494" s="58" t="s">
        <v>158</v>
      </c>
      <c r="B4494" s="76"/>
      <c r="C4494" s="83" t="s">
        <v>0</v>
      </c>
      <c r="D4494" s="77" t="s">
        <v>2</v>
      </c>
      <c r="E4494" s="76" t="s">
        <v>140</v>
      </c>
      <c r="F4494" s="43" t="s">
        <v>131</v>
      </c>
    </row>
    <row r="4496" spans="1:6" x14ac:dyDescent="0.25">
      <c r="A4496" s="44" t="s">
        <v>159</v>
      </c>
      <c r="B4496" s="45"/>
      <c r="C4496" s="61">
        <v>0.05</v>
      </c>
      <c r="D4496" s="45" t="s">
        <v>160</v>
      </c>
      <c r="E4496" s="62">
        <v>110100</v>
      </c>
      <c r="F4496" s="46">
        <v>5505</v>
      </c>
    </row>
    <row r="4498" spans="1:6" x14ac:dyDescent="0.25">
      <c r="A4498" s="31" t="s">
        <v>161</v>
      </c>
      <c r="B4498" s="45"/>
      <c r="C4498" s="45"/>
      <c r="D4498" s="45"/>
      <c r="E4498" s="45"/>
      <c r="F4498" s="47">
        <v>5505</v>
      </c>
    </row>
    <row r="4500" spans="1:6" x14ac:dyDescent="0.25">
      <c r="A4500" s="53" t="s">
        <v>194</v>
      </c>
      <c r="B4500" s="76"/>
      <c r="C4500" s="83" t="s">
        <v>0</v>
      </c>
      <c r="D4500" s="77" t="s">
        <v>2</v>
      </c>
      <c r="E4500" s="76" t="s">
        <v>140</v>
      </c>
      <c r="F4500" s="43" t="s">
        <v>131</v>
      </c>
    </row>
    <row r="4502" spans="1:6" x14ac:dyDescent="0.25">
      <c r="A4502" s="44" t="s">
        <v>276</v>
      </c>
      <c r="B4502" s="45"/>
      <c r="C4502" s="61">
        <v>2</v>
      </c>
      <c r="D4502" s="45" t="s">
        <v>249</v>
      </c>
      <c r="E4502" s="62">
        <v>500</v>
      </c>
      <c r="F4502" s="46">
        <v>1000</v>
      </c>
    </row>
    <row r="4503" spans="1:6" x14ac:dyDescent="0.25">
      <c r="A4503" s="31" t="s">
        <v>198</v>
      </c>
      <c r="B4503" s="45"/>
      <c r="C4503" s="45"/>
      <c r="D4503" s="45"/>
      <c r="E4503" s="45"/>
      <c r="F4503" s="47">
        <v>1000</v>
      </c>
    </row>
    <row r="4505" spans="1:6" x14ac:dyDescent="0.25">
      <c r="A4505" s="53" t="s">
        <v>164</v>
      </c>
      <c r="B4505" s="76"/>
      <c r="C4505" s="83" t="s">
        <v>0</v>
      </c>
      <c r="D4505" s="77" t="s">
        <v>2</v>
      </c>
      <c r="E4505" s="76" t="s">
        <v>140</v>
      </c>
      <c r="F4505" s="43" t="s">
        <v>131</v>
      </c>
    </row>
    <row r="4507" spans="1:6" x14ac:dyDescent="0.25">
      <c r="A4507" s="44" t="s">
        <v>410</v>
      </c>
      <c r="B4507" s="45"/>
      <c r="C4507" s="61" t="s">
        <v>116</v>
      </c>
      <c r="D4507" s="45" t="s">
        <v>29</v>
      </c>
      <c r="E4507" s="62" t="s">
        <v>116</v>
      </c>
      <c r="F4507" s="46" t="s">
        <v>116</v>
      </c>
    </row>
    <row r="4508" spans="1:6" x14ac:dyDescent="0.25">
      <c r="A4508" s="54" t="s">
        <v>411</v>
      </c>
      <c r="B4508" s="55"/>
      <c r="C4508" s="63">
        <v>1</v>
      </c>
      <c r="D4508" s="55" t="s">
        <v>25</v>
      </c>
      <c r="E4508" s="64">
        <v>32342</v>
      </c>
      <c r="F4508" s="56">
        <v>32342</v>
      </c>
    </row>
    <row r="4509" spans="1:6" x14ac:dyDescent="0.25">
      <c r="A4509" s="54" t="s">
        <v>412</v>
      </c>
      <c r="B4509" s="55"/>
      <c r="C4509" s="63">
        <v>1</v>
      </c>
      <c r="D4509" s="55" t="s">
        <v>29</v>
      </c>
      <c r="E4509" s="64">
        <v>19742</v>
      </c>
      <c r="F4509" s="56">
        <v>19742</v>
      </c>
    </row>
    <row r="4510" spans="1:6" x14ac:dyDescent="0.25">
      <c r="A4510" s="54" t="s">
        <v>413</v>
      </c>
      <c r="B4510" s="55"/>
      <c r="C4510" s="63">
        <v>1</v>
      </c>
      <c r="D4510" s="55" t="s">
        <v>29</v>
      </c>
      <c r="E4510" s="64">
        <v>58864</v>
      </c>
      <c r="F4510" s="56">
        <v>58864</v>
      </c>
    </row>
    <row r="4511" spans="1:6" x14ac:dyDescent="0.25">
      <c r="A4511" s="54" t="s">
        <v>414</v>
      </c>
      <c r="B4511" s="55"/>
      <c r="C4511" s="63">
        <v>1</v>
      </c>
      <c r="D4511" s="55" t="s">
        <v>29</v>
      </c>
      <c r="E4511" s="64">
        <v>33701</v>
      </c>
      <c r="F4511" s="56">
        <v>33701</v>
      </c>
    </row>
    <row r="4512" spans="1:6" x14ac:dyDescent="0.25">
      <c r="A4512" s="54" t="s">
        <v>223</v>
      </c>
      <c r="B4512" s="55"/>
      <c r="C4512" s="63">
        <v>0.29054000000000002</v>
      </c>
      <c r="D4512" s="55" t="s">
        <v>151</v>
      </c>
      <c r="E4512" s="64">
        <v>275351</v>
      </c>
      <c r="F4512" s="56">
        <v>80000</v>
      </c>
    </row>
    <row r="4513" spans="1:6" x14ac:dyDescent="0.25">
      <c r="A4513" s="54" t="s">
        <v>159</v>
      </c>
      <c r="B4513" s="55"/>
      <c r="C4513" s="63">
        <v>0.05</v>
      </c>
      <c r="D4513" s="55" t="s">
        <v>160</v>
      </c>
      <c r="E4513" s="64">
        <v>80000</v>
      </c>
      <c r="F4513" s="56">
        <v>4000</v>
      </c>
    </row>
    <row r="4514" spans="1:6" x14ac:dyDescent="0.25">
      <c r="A4514" s="54" t="s">
        <v>276</v>
      </c>
      <c r="B4514" s="55"/>
      <c r="C4514" s="63">
        <v>0.5</v>
      </c>
      <c r="D4514" s="55" t="s">
        <v>249</v>
      </c>
      <c r="E4514" s="64">
        <v>500</v>
      </c>
      <c r="F4514" s="56">
        <v>250</v>
      </c>
    </row>
    <row r="4515" spans="1:6" x14ac:dyDescent="0.25">
      <c r="A4515" s="54" t="s">
        <v>237</v>
      </c>
      <c r="B4515" s="55"/>
      <c r="C4515" s="63">
        <v>0.3</v>
      </c>
      <c r="D4515" s="55" t="s">
        <v>33</v>
      </c>
      <c r="E4515" s="64">
        <v>863849</v>
      </c>
      <c r="F4515" s="56">
        <v>259155</v>
      </c>
    </row>
    <row r="4516" spans="1:6" x14ac:dyDescent="0.25">
      <c r="A4516" s="57"/>
      <c r="B4516" s="55"/>
      <c r="C4516" s="55"/>
      <c r="D4516" s="55"/>
      <c r="E4516" s="55" t="s">
        <v>155</v>
      </c>
      <c r="F4516" s="56">
        <v>488054</v>
      </c>
    </row>
    <row r="4517" spans="1:6" x14ac:dyDescent="0.25">
      <c r="A4517" s="30" t="s">
        <v>0</v>
      </c>
      <c r="B4517" s="84">
        <v>1</v>
      </c>
      <c r="C4517" s="45" t="s">
        <v>169</v>
      </c>
      <c r="D4517" s="45"/>
      <c r="E4517" s="45"/>
      <c r="F4517" s="46">
        <v>488054</v>
      </c>
    </row>
    <row r="4518" spans="1:6" x14ac:dyDescent="0.25">
      <c r="A4518" s="31" t="s">
        <v>170</v>
      </c>
      <c r="B4518" s="45"/>
      <c r="C4518" s="45"/>
      <c r="D4518" s="45"/>
      <c r="E4518" s="45"/>
      <c r="F4518" s="47">
        <v>488054</v>
      </c>
    </row>
    <row r="4520" spans="1:6" x14ac:dyDescent="0.25">
      <c r="A4520" s="48"/>
      <c r="B4520" s="45" t="s">
        <v>134</v>
      </c>
      <c r="C4520" s="45"/>
      <c r="D4520" s="78"/>
      <c r="E4520" s="79" t="s">
        <v>116</v>
      </c>
      <c r="F4520" s="49">
        <v>1485512</v>
      </c>
    </row>
    <row r="4522" spans="1:6" x14ac:dyDescent="0.25">
      <c r="A4522" s="30"/>
      <c r="B4522" s="45"/>
      <c r="C4522" s="45"/>
      <c r="D4522" s="80" t="s">
        <v>135</v>
      </c>
      <c r="E4522" s="81"/>
      <c r="F4522" s="50">
        <v>1485512</v>
      </c>
    </row>
    <row r="4523" spans="1:6" x14ac:dyDescent="0.25">
      <c r="A4523" s="51" t="s">
        <v>562</v>
      </c>
      <c r="B4523" s="45"/>
      <c r="C4523" s="45"/>
      <c r="D4523" s="82"/>
      <c r="E4523" s="45"/>
      <c r="F4523" s="51"/>
    </row>
    <row r="4524" spans="1:6" x14ac:dyDescent="0.25">
      <c r="A4524" s="30"/>
      <c r="B4524" s="45"/>
      <c r="C4524" s="45"/>
      <c r="D4524" s="45"/>
      <c r="E4524" s="45"/>
      <c r="F4524" s="52"/>
    </row>
    <row r="4526" spans="1:6" x14ac:dyDescent="0.25">
      <c r="A4526" s="40" t="s">
        <v>563</v>
      </c>
      <c r="B4526" s="74" t="s">
        <v>564</v>
      </c>
      <c r="C4526" s="75"/>
      <c r="D4526" s="75"/>
      <c r="E4526" s="75"/>
      <c r="F4526" s="41"/>
    </row>
    <row r="4527" spans="1:6" x14ac:dyDescent="0.25">
      <c r="A4527" s="53" t="s">
        <v>139</v>
      </c>
      <c r="B4527" s="76"/>
      <c r="C4527" s="83" t="s">
        <v>0</v>
      </c>
      <c r="D4527" s="77" t="s">
        <v>2</v>
      </c>
      <c r="E4527" s="76" t="s">
        <v>140</v>
      </c>
      <c r="F4527" s="43" t="s">
        <v>131</v>
      </c>
    </row>
    <row r="4529" spans="1:6" x14ac:dyDescent="0.25">
      <c r="A4529" s="44" t="s">
        <v>565</v>
      </c>
      <c r="B4529" s="45"/>
      <c r="C4529" s="61">
        <v>1</v>
      </c>
      <c r="D4529" s="45" t="s">
        <v>29</v>
      </c>
      <c r="E4529" s="62">
        <v>260016</v>
      </c>
      <c r="F4529" s="46">
        <v>260016</v>
      </c>
    </row>
    <row r="4530" spans="1:6" x14ac:dyDescent="0.25">
      <c r="A4530" s="44" t="s">
        <v>365</v>
      </c>
      <c r="B4530" s="45"/>
      <c r="C4530" s="61">
        <v>2</v>
      </c>
      <c r="D4530" s="45" t="s">
        <v>29</v>
      </c>
      <c r="E4530" s="62">
        <v>36250</v>
      </c>
      <c r="F4530" s="46">
        <v>72500</v>
      </c>
    </row>
    <row r="4531" spans="1:6" x14ac:dyDescent="0.25">
      <c r="A4531" s="44" t="s">
        <v>359</v>
      </c>
      <c r="B4531" s="45"/>
      <c r="C4531" s="61">
        <v>2</v>
      </c>
      <c r="D4531" s="45" t="s">
        <v>29</v>
      </c>
      <c r="E4531" s="62">
        <v>3920</v>
      </c>
      <c r="F4531" s="46">
        <v>7840</v>
      </c>
    </row>
    <row r="4532" spans="1:6" x14ac:dyDescent="0.25">
      <c r="A4532" s="44" t="s">
        <v>360</v>
      </c>
      <c r="B4532" s="45"/>
      <c r="C4532" s="61">
        <v>16</v>
      </c>
      <c r="D4532" s="45" t="s">
        <v>29</v>
      </c>
      <c r="E4532" s="62">
        <v>17013</v>
      </c>
      <c r="F4532" s="46">
        <v>272208</v>
      </c>
    </row>
    <row r="4533" spans="1:6" x14ac:dyDescent="0.25">
      <c r="A4533" s="44" t="s">
        <v>478</v>
      </c>
      <c r="B4533" s="45"/>
      <c r="C4533" s="61">
        <v>0.85714000000000001</v>
      </c>
      <c r="D4533" s="45" t="s">
        <v>29</v>
      </c>
      <c r="E4533" s="62">
        <v>14000</v>
      </c>
      <c r="F4533" s="46">
        <v>12000</v>
      </c>
    </row>
    <row r="4534" spans="1:6" x14ac:dyDescent="0.25">
      <c r="A4534" s="31" t="s">
        <v>144</v>
      </c>
      <c r="B4534" s="45"/>
      <c r="C4534" s="45"/>
      <c r="D4534" s="45"/>
      <c r="E4534" s="45"/>
      <c r="F4534" s="47">
        <v>624564</v>
      </c>
    </row>
    <row r="4536" spans="1:6" x14ac:dyDescent="0.25">
      <c r="A4536" s="53" t="s">
        <v>148</v>
      </c>
      <c r="B4536" s="76"/>
      <c r="C4536" s="77" t="s">
        <v>0</v>
      </c>
      <c r="D4536" s="76" t="s">
        <v>2</v>
      </c>
      <c r="E4536" s="76" t="s">
        <v>149</v>
      </c>
      <c r="F4536" s="43" t="s">
        <v>131</v>
      </c>
    </row>
    <row r="4538" spans="1:6" x14ac:dyDescent="0.25">
      <c r="A4538" s="44" t="s">
        <v>262</v>
      </c>
      <c r="B4538" s="45"/>
      <c r="C4538" s="61" t="s">
        <v>116</v>
      </c>
      <c r="D4538" s="45" t="s">
        <v>151</v>
      </c>
      <c r="E4538" s="62" t="s">
        <v>116</v>
      </c>
      <c r="F4538" s="46" t="s">
        <v>116</v>
      </c>
    </row>
    <row r="4540" spans="1:6" x14ac:dyDescent="0.25">
      <c r="A4540" s="54" t="s">
        <v>263</v>
      </c>
      <c r="B4540" s="55"/>
      <c r="C4540" s="63">
        <v>1</v>
      </c>
      <c r="D4540" s="55" t="s">
        <v>151</v>
      </c>
      <c r="E4540" s="64">
        <v>183297</v>
      </c>
      <c r="F4540" s="56">
        <v>183297</v>
      </c>
    </row>
    <row r="4542" spans="1:6" x14ac:dyDescent="0.25">
      <c r="A4542" s="54" t="s">
        <v>225</v>
      </c>
      <c r="B4542" s="55"/>
      <c r="C4542" s="63">
        <v>1</v>
      </c>
      <c r="D4542" s="55" t="s">
        <v>151</v>
      </c>
      <c r="E4542" s="64">
        <v>56153</v>
      </c>
      <c r="F4542" s="56">
        <v>56153</v>
      </c>
    </row>
    <row r="4544" spans="1:6" x14ac:dyDescent="0.25">
      <c r="A4544" s="54" t="s">
        <v>154</v>
      </c>
      <c r="B4544" s="55"/>
      <c r="C4544" s="63">
        <v>3</v>
      </c>
      <c r="D4544" s="55" t="s">
        <v>151</v>
      </c>
      <c r="E4544" s="64">
        <v>37951</v>
      </c>
      <c r="F4544" s="56">
        <v>113853</v>
      </c>
    </row>
    <row r="4546" spans="1:6" x14ac:dyDescent="0.25">
      <c r="A4546" s="57"/>
      <c r="B4546" s="55"/>
      <c r="C4546" s="55"/>
      <c r="D4546" s="55"/>
      <c r="E4546" s="55" t="s">
        <v>155</v>
      </c>
      <c r="F4546" s="56">
        <v>353303</v>
      </c>
    </row>
    <row r="4547" spans="1:6" x14ac:dyDescent="0.25">
      <c r="A4547" s="30" t="s">
        <v>108</v>
      </c>
      <c r="B4547" s="84">
        <v>4.4163800000000002</v>
      </c>
      <c r="C4547" s="45" t="s">
        <v>156</v>
      </c>
      <c r="D4547" s="45"/>
      <c r="E4547" s="45"/>
      <c r="F4547" s="46">
        <v>79998</v>
      </c>
    </row>
    <row r="4549" spans="1:6" x14ac:dyDescent="0.25">
      <c r="A4549" s="31" t="s">
        <v>157</v>
      </c>
      <c r="B4549" s="45"/>
      <c r="C4549" s="45"/>
      <c r="D4549" s="45"/>
      <c r="E4549" s="45"/>
      <c r="F4549" s="47">
        <v>79998</v>
      </c>
    </row>
    <row r="4551" spans="1:6" x14ac:dyDescent="0.25">
      <c r="A4551" s="58" t="s">
        <v>158</v>
      </c>
      <c r="B4551" s="76"/>
      <c r="C4551" s="83" t="s">
        <v>0</v>
      </c>
      <c r="D4551" s="77" t="s">
        <v>2</v>
      </c>
      <c r="E4551" s="76" t="s">
        <v>140</v>
      </c>
      <c r="F4551" s="43" t="s">
        <v>131</v>
      </c>
    </row>
    <row r="4553" spans="1:6" x14ac:dyDescent="0.25">
      <c r="A4553" s="44" t="s">
        <v>159</v>
      </c>
      <c r="B4553" s="45"/>
      <c r="C4553" s="61">
        <v>0.05</v>
      </c>
      <c r="D4553" s="45" t="s">
        <v>160</v>
      </c>
      <c r="E4553" s="62">
        <v>79998</v>
      </c>
      <c r="F4553" s="46">
        <v>4000</v>
      </c>
    </row>
    <row r="4555" spans="1:6" x14ac:dyDescent="0.25">
      <c r="A4555" s="31" t="s">
        <v>161</v>
      </c>
      <c r="B4555" s="45"/>
      <c r="C4555" s="45"/>
      <c r="D4555" s="45"/>
      <c r="E4555" s="45"/>
      <c r="F4555" s="47">
        <v>4000</v>
      </c>
    </row>
    <row r="4557" spans="1:6" x14ac:dyDescent="0.25">
      <c r="A4557" s="53" t="s">
        <v>194</v>
      </c>
      <c r="B4557" s="76"/>
      <c r="C4557" s="83" t="s">
        <v>0</v>
      </c>
      <c r="D4557" s="77" t="s">
        <v>2</v>
      </c>
      <c r="E4557" s="76" t="s">
        <v>140</v>
      </c>
      <c r="F4557" s="43" t="s">
        <v>131</v>
      </c>
    </row>
    <row r="4559" spans="1:6" x14ac:dyDescent="0.25">
      <c r="A4559" s="44" t="s">
        <v>248</v>
      </c>
      <c r="B4559" s="45"/>
      <c r="C4559" s="61">
        <v>1.6666700000000001</v>
      </c>
      <c r="D4559" s="45" t="s">
        <v>249</v>
      </c>
      <c r="E4559" s="62">
        <v>1200</v>
      </c>
      <c r="F4559" s="46">
        <v>2000</v>
      </c>
    </row>
    <row r="4560" spans="1:6" x14ac:dyDescent="0.25">
      <c r="A4560" s="31" t="s">
        <v>198</v>
      </c>
      <c r="B4560" s="45"/>
      <c r="C4560" s="45"/>
      <c r="D4560" s="45"/>
      <c r="E4560" s="45"/>
      <c r="F4560" s="47">
        <v>2000</v>
      </c>
    </row>
    <row r="4562" spans="1:6" x14ac:dyDescent="0.25">
      <c r="A4562" s="48"/>
      <c r="B4562" s="45" t="s">
        <v>134</v>
      </c>
      <c r="C4562" s="45"/>
      <c r="D4562" s="78"/>
      <c r="E4562" s="79" t="s">
        <v>116</v>
      </c>
      <c r="F4562" s="49">
        <v>710562</v>
      </c>
    </row>
    <row r="4564" spans="1:6" x14ac:dyDescent="0.25">
      <c r="A4564" s="30"/>
      <c r="B4564" s="45"/>
      <c r="C4564" s="45"/>
      <c r="D4564" s="80" t="s">
        <v>135</v>
      </c>
      <c r="E4564" s="81"/>
      <c r="F4564" s="50">
        <v>710562</v>
      </c>
    </row>
    <row r="4565" spans="1:6" x14ac:dyDescent="0.25">
      <c r="A4565" s="51" t="s">
        <v>566</v>
      </c>
      <c r="B4565" s="45"/>
      <c r="C4565" s="45"/>
      <c r="D4565" s="82"/>
      <c r="E4565" s="45"/>
      <c r="F4565" s="51"/>
    </row>
    <row r="4566" spans="1:6" x14ac:dyDescent="0.25">
      <c r="A4566" s="30"/>
      <c r="B4566" s="45"/>
      <c r="C4566" s="45"/>
      <c r="D4566" s="45"/>
      <c r="E4566" s="45"/>
      <c r="F4566" s="52"/>
    </row>
    <row r="4568" spans="1:6" x14ac:dyDescent="0.25">
      <c r="A4568" s="40" t="s">
        <v>567</v>
      </c>
      <c r="B4568" s="74" t="s">
        <v>568</v>
      </c>
      <c r="C4568" s="75"/>
      <c r="D4568" s="75"/>
      <c r="E4568" s="75"/>
      <c r="F4568" s="41"/>
    </row>
    <row r="4569" spans="1:6" x14ac:dyDescent="0.25">
      <c r="A4569" s="53" t="s">
        <v>139</v>
      </c>
      <c r="B4569" s="76"/>
      <c r="C4569" s="83" t="s">
        <v>0</v>
      </c>
      <c r="D4569" s="77" t="s">
        <v>2</v>
      </c>
      <c r="E4569" s="76" t="s">
        <v>140</v>
      </c>
      <c r="F4569" s="43" t="s">
        <v>131</v>
      </c>
    </row>
    <row r="4571" spans="1:6" x14ac:dyDescent="0.25">
      <c r="A4571" s="44" t="s">
        <v>569</v>
      </c>
      <c r="B4571" s="45"/>
      <c r="C4571" s="61">
        <v>1</v>
      </c>
      <c r="D4571" s="45" t="s">
        <v>29</v>
      </c>
      <c r="E4571" s="62">
        <v>99091</v>
      </c>
      <c r="F4571" s="46">
        <v>99091</v>
      </c>
    </row>
    <row r="4572" spans="1:6" x14ac:dyDescent="0.25">
      <c r="A4572" s="44" t="s">
        <v>536</v>
      </c>
      <c r="B4572" s="45"/>
      <c r="C4572" s="61">
        <v>6.4780000000000004E-2</v>
      </c>
      <c r="D4572" s="45" t="s">
        <v>29</v>
      </c>
      <c r="E4572" s="62">
        <v>22600</v>
      </c>
      <c r="F4572" s="46">
        <v>1464</v>
      </c>
    </row>
    <row r="4573" spans="1:6" x14ac:dyDescent="0.25">
      <c r="A4573" s="44" t="s">
        <v>537</v>
      </c>
      <c r="B4573" s="45"/>
      <c r="C4573" s="61">
        <v>2.784E-2</v>
      </c>
      <c r="D4573" s="45" t="s">
        <v>29</v>
      </c>
      <c r="E4573" s="62">
        <v>53881</v>
      </c>
      <c r="F4573" s="46">
        <v>1500</v>
      </c>
    </row>
    <row r="4574" spans="1:6" x14ac:dyDescent="0.25">
      <c r="A4574" s="59" t="s">
        <v>176</v>
      </c>
      <c r="B4574" s="85"/>
      <c r="C4574" s="76"/>
      <c r="D4574" s="83" t="s">
        <v>177</v>
      </c>
      <c r="E4574" s="85"/>
      <c r="F4574" s="60"/>
    </row>
    <row r="4575" spans="1:6" x14ac:dyDescent="0.25">
      <c r="A4575" s="19"/>
      <c r="B4575" s="65"/>
      <c r="C4575" s="65"/>
      <c r="D4575" s="66"/>
      <c r="E4575" s="65"/>
      <c r="F4575" s="20"/>
    </row>
    <row r="4576" spans="1:6" x14ac:dyDescent="0.25">
      <c r="A4576" s="22" t="s">
        <v>116</v>
      </c>
      <c r="B4576" s="67"/>
      <c r="C4576" s="65"/>
      <c r="D4576" s="67" t="s">
        <v>117</v>
      </c>
      <c r="E4576" s="68" t="s">
        <v>116</v>
      </c>
      <c r="F4576" s="24"/>
    </row>
    <row r="4577" spans="1:6" x14ac:dyDescent="0.25">
      <c r="A4577" s="25" t="s">
        <v>116</v>
      </c>
      <c r="B4577" s="65"/>
      <c r="C4577" s="65"/>
      <c r="D4577" s="67" t="s">
        <v>118</v>
      </c>
      <c r="E4577" s="69" t="s">
        <v>116</v>
      </c>
      <c r="F4577" s="24"/>
    </row>
    <row r="4578" spans="1:6" x14ac:dyDescent="0.25">
      <c r="A4578" s="23" t="s">
        <v>116</v>
      </c>
      <c r="B4578" s="65"/>
      <c r="C4578" s="65"/>
      <c r="D4578" s="67" t="s">
        <v>119</v>
      </c>
      <c r="E4578" s="67" t="s">
        <v>116</v>
      </c>
      <c r="F4578" s="24"/>
    </row>
    <row r="4579" spans="1:6" x14ac:dyDescent="0.25">
      <c r="A4579" s="23" t="s">
        <v>116</v>
      </c>
      <c r="B4579" s="67"/>
      <c r="C4579" s="65"/>
      <c r="D4579" s="67" t="s">
        <v>120</v>
      </c>
      <c r="E4579" s="69">
        <v>46</v>
      </c>
      <c r="F4579" s="24"/>
    </row>
    <row r="4580" spans="1:6" x14ac:dyDescent="0.25">
      <c r="A4580" s="23" t="s">
        <v>116</v>
      </c>
      <c r="B4580" s="67"/>
      <c r="C4580" s="65"/>
      <c r="D4580" s="70"/>
      <c r="E4580" s="66"/>
      <c r="F4580" s="24"/>
    </row>
    <row r="4581" spans="1:6" x14ac:dyDescent="0.25">
      <c r="A4581" s="25"/>
      <c r="B4581" s="65"/>
      <c r="C4581" s="65"/>
      <c r="D4581" s="71"/>
      <c r="E4581" s="65"/>
      <c r="F4581" s="26"/>
    </row>
    <row r="4582" spans="1:6" x14ac:dyDescent="0.25">
      <c r="A4582" s="27"/>
      <c r="B4582" s="70"/>
      <c r="C4582" s="70"/>
      <c r="D4582" s="65"/>
      <c r="E4582" s="65"/>
      <c r="F4582" s="26"/>
    </row>
    <row r="4583" spans="1:6" x14ac:dyDescent="0.25">
      <c r="A4583" s="28" t="s">
        <v>121</v>
      </c>
      <c r="B4583" s="65"/>
      <c r="C4583" s="65"/>
      <c r="D4583" s="65"/>
      <c r="E4583" s="65"/>
      <c r="F4583" s="24"/>
    </row>
    <row r="4584" spans="1:6" x14ac:dyDescent="0.25">
      <c r="A4584" s="29" t="s">
        <v>116</v>
      </c>
      <c r="B4584" s="67"/>
      <c r="C4584" s="67"/>
      <c r="D4584" s="65"/>
      <c r="E4584" s="65"/>
      <c r="F4584" s="24"/>
    </row>
    <row r="4585" spans="1:6" x14ac:dyDescent="0.25">
      <c r="A4585" s="29" t="s">
        <v>116</v>
      </c>
      <c r="B4585" s="67"/>
      <c r="C4585" s="67"/>
      <c r="D4585" s="65"/>
      <c r="E4585" s="65"/>
      <c r="F4585" s="24"/>
    </row>
    <row r="4586" spans="1:6" x14ac:dyDescent="0.25">
      <c r="A4586" s="30" t="s">
        <v>116</v>
      </c>
      <c r="B4586" s="45"/>
      <c r="C4586" s="45"/>
      <c r="F4586" s="32"/>
    </row>
    <row r="4587" spans="1:6" x14ac:dyDescent="0.25">
      <c r="A4587" s="38" t="s">
        <v>126</v>
      </c>
      <c r="B4587" s="73"/>
      <c r="C4587" s="73"/>
      <c r="D4587" s="73"/>
      <c r="E4587" s="73"/>
      <c r="F4587" s="39"/>
    </row>
    <row r="4589" spans="1:6" x14ac:dyDescent="0.25">
      <c r="A4589" s="44" t="s">
        <v>478</v>
      </c>
      <c r="B4589" s="45"/>
      <c r="C4589" s="61">
        <v>0.10714</v>
      </c>
      <c r="D4589" s="45" t="s">
        <v>29</v>
      </c>
      <c r="E4589" s="62">
        <v>14000</v>
      </c>
      <c r="F4589" s="46">
        <v>1500</v>
      </c>
    </row>
    <row r="4591" spans="1:6" x14ac:dyDescent="0.25">
      <c r="A4591" s="31" t="s">
        <v>144</v>
      </c>
      <c r="B4591" s="45"/>
      <c r="C4591" s="45"/>
      <c r="D4591" s="45"/>
      <c r="E4591" s="45"/>
      <c r="F4591" s="47">
        <v>103555</v>
      </c>
    </row>
    <row r="4593" spans="1:6" x14ac:dyDescent="0.25">
      <c r="A4593" s="53" t="s">
        <v>148</v>
      </c>
      <c r="B4593" s="76"/>
      <c r="C4593" s="77" t="s">
        <v>0</v>
      </c>
      <c r="D4593" s="76" t="s">
        <v>2</v>
      </c>
      <c r="E4593" s="76" t="s">
        <v>149</v>
      </c>
      <c r="F4593" s="43" t="s">
        <v>131</v>
      </c>
    </row>
    <row r="4595" spans="1:6" x14ac:dyDescent="0.25">
      <c r="A4595" s="44" t="s">
        <v>262</v>
      </c>
      <c r="B4595" s="45"/>
      <c r="C4595" s="61" t="s">
        <v>116</v>
      </c>
      <c r="D4595" s="45" t="s">
        <v>151</v>
      </c>
      <c r="E4595" s="62" t="s">
        <v>116</v>
      </c>
      <c r="F4595" s="46" t="s">
        <v>116</v>
      </c>
    </row>
    <row r="4597" spans="1:6" x14ac:dyDescent="0.25">
      <c r="A4597" s="54" t="s">
        <v>263</v>
      </c>
      <c r="B4597" s="55"/>
      <c r="C4597" s="63">
        <v>1</v>
      </c>
      <c r="D4597" s="55" t="s">
        <v>151</v>
      </c>
      <c r="E4597" s="64">
        <v>183297</v>
      </c>
      <c r="F4597" s="56">
        <v>183297</v>
      </c>
    </row>
    <row r="4599" spans="1:6" x14ac:dyDescent="0.25">
      <c r="A4599" s="54" t="s">
        <v>225</v>
      </c>
      <c r="B4599" s="55"/>
      <c r="C4599" s="63">
        <v>1</v>
      </c>
      <c r="D4599" s="55" t="s">
        <v>151</v>
      </c>
      <c r="E4599" s="64">
        <v>56153</v>
      </c>
      <c r="F4599" s="56">
        <v>56153</v>
      </c>
    </row>
    <row r="4601" spans="1:6" x14ac:dyDescent="0.25">
      <c r="A4601" s="54" t="s">
        <v>154</v>
      </c>
      <c r="B4601" s="55"/>
      <c r="C4601" s="63">
        <v>3</v>
      </c>
      <c r="D4601" s="55" t="s">
        <v>151</v>
      </c>
      <c r="E4601" s="64">
        <v>37951</v>
      </c>
      <c r="F4601" s="56">
        <v>113853</v>
      </c>
    </row>
    <row r="4603" spans="1:6" x14ac:dyDescent="0.25">
      <c r="A4603" s="57"/>
      <c r="B4603" s="55"/>
      <c r="C4603" s="55"/>
      <c r="D4603" s="55"/>
      <c r="E4603" s="55" t="s">
        <v>155</v>
      </c>
      <c r="F4603" s="56">
        <v>353303</v>
      </c>
    </row>
    <row r="4604" spans="1:6" x14ac:dyDescent="0.25">
      <c r="A4604" s="30" t="s">
        <v>108</v>
      </c>
      <c r="B4604" s="84">
        <v>29.437740000000002</v>
      </c>
      <c r="C4604" s="45" t="s">
        <v>156</v>
      </c>
      <c r="D4604" s="45"/>
      <c r="E4604" s="45"/>
      <c r="F4604" s="46">
        <v>12002</v>
      </c>
    </row>
    <row r="4606" spans="1:6" x14ac:dyDescent="0.25">
      <c r="A4606" s="31" t="s">
        <v>157</v>
      </c>
      <c r="B4606" s="45"/>
      <c r="C4606" s="45"/>
      <c r="D4606" s="45"/>
      <c r="E4606" s="45"/>
      <c r="F4606" s="47">
        <v>12002</v>
      </c>
    </row>
    <row r="4608" spans="1:6" x14ac:dyDescent="0.25">
      <c r="A4608" s="58" t="s">
        <v>158</v>
      </c>
      <c r="B4608" s="76"/>
      <c r="C4608" s="83" t="s">
        <v>0</v>
      </c>
      <c r="D4608" s="77" t="s">
        <v>2</v>
      </c>
      <c r="E4608" s="76" t="s">
        <v>140</v>
      </c>
      <c r="F4608" s="43" t="s">
        <v>131</v>
      </c>
    </row>
    <row r="4610" spans="1:6" x14ac:dyDescent="0.25">
      <c r="A4610" s="44" t="s">
        <v>159</v>
      </c>
      <c r="B4610" s="45"/>
      <c r="C4610" s="61">
        <v>0.05</v>
      </c>
      <c r="D4610" s="45" t="s">
        <v>160</v>
      </c>
      <c r="E4610" s="62">
        <v>12002</v>
      </c>
      <c r="F4610" s="46">
        <v>600</v>
      </c>
    </row>
    <row r="4612" spans="1:6" x14ac:dyDescent="0.25">
      <c r="A4612" s="31" t="s">
        <v>161</v>
      </c>
      <c r="B4612" s="45"/>
      <c r="C4612" s="45"/>
      <c r="D4612" s="45"/>
      <c r="E4612" s="45"/>
      <c r="F4612" s="47">
        <v>600</v>
      </c>
    </row>
    <row r="4614" spans="1:6" x14ac:dyDescent="0.25">
      <c r="A4614" s="48"/>
      <c r="B4614" s="45" t="s">
        <v>134</v>
      </c>
      <c r="C4614" s="45"/>
      <c r="D4614" s="78"/>
      <c r="E4614" s="79" t="s">
        <v>116</v>
      </c>
      <c r="F4614" s="49">
        <v>116157</v>
      </c>
    </row>
    <row r="4616" spans="1:6" x14ac:dyDescent="0.25">
      <c r="A4616" s="30"/>
      <c r="B4616" s="45"/>
      <c r="C4616" s="45"/>
      <c r="D4616" s="80" t="s">
        <v>135</v>
      </c>
      <c r="E4616" s="81"/>
      <c r="F4616" s="50">
        <v>116157</v>
      </c>
    </row>
    <row r="4617" spans="1:6" x14ac:dyDescent="0.25">
      <c r="A4617" s="51" t="s">
        <v>570</v>
      </c>
      <c r="B4617" s="45"/>
      <c r="C4617" s="45"/>
      <c r="D4617" s="82"/>
      <c r="E4617" s="45"/>
      <c r="F4617" s="51"/>
    </row>
    <row r="4618" spans="1:6" x14ac:dyDescent="0.25">
      <c r="A4618" s="30"/>
      <c r="B4618" s="45"/>
      <c r="C4618" s="45"/>
      <c r="D4618" s="45"/>
      <c r="E4618" s="45"/>
      <c r="F4618" s="52"/>
    </row>
    <row r="4620" spans="1:6" x14ac:dyDescent="0.25">
      <c r="A4620" s="40" t="s">
        <v>571</v>
      </c>
      <c r="B4620" s="74" t="s">
        <v>572</v>
      </c>
      <c r="C4620" s="75"/>
      <c r="D4620" s="75"/>
      <c r="E4620" s="75"/>
      <c r="F4620" s="41"/>
    </row>
    <row r="4621" spans="1:6" x14ac:dyDescent="0.25">
      <c r="A4621" s="53" t="s">
        <v>139</v>
      </c>
      <c r="B4621" s="76"/>
      <c r="C4621" s="83" t="s">
        <v>0</v>
      </c>
      <c r="D4621" s="77" t="s">
        <v>2</v>
      </c>
      <c r="E4621" s="76" t="s">
        <v>140</v>
      </c>
      <c r="F4621" s="43" t="s">
        <v>131</v>
      </c>
    </row>
    <row r="4623" spans="1:6" x14ac:dyDescent="0.25">
      <c r="A4623" s="44" t="s">
        <v>573</v>
      </c>
      <c r="B4623" s="45"/>
      <c r="C4623" s="61">
        <v>1</v>
      </c>
      <c r="D4623" s="45" t="s">
        <v>29</v>
      </c>
      <c r="E4623" s="62">
        <v>69735</v>
      </c>
      <c r="F4623" s="46">
        <v>69735</v>
      </c>
    </row>
    <row r="4624" spans="1:6" x14ac:dyDescent="0.25">
      <c r="A4624" s="44" t="s">
        <v>536</v>
      </c>
      <c r="B4624" s="45"/>
      <c r="C4624" s="61">
        <v>6.4780000000000004E-2</v>
      </c>
      <c r="D4624" s="45" t="s">
        <v>29</v>
      </c>
      <c r="E4624" s="62">
        <v>22600</v>
      </c>
      <c r="F4624" s="46">
        <v>1464</v>
      </c>
    </row>
    <row r="4625" spans="1:6" x14ac:dyDescent="0.25">
      <c r="A4625" s="44" t="s">
        <v>537</v>
      </c>
      <c r="B4625" s="45"/>
      <c r="C4625" s="61">
        <v>2.784E-2</v>
      </c>
      <c r="D4625" s="45" t="s">
        <v>29</v>
      </c>
      <c r="E4625" s="62">
        <v>53881</v>
      </c>
      <c r="F4625" s="46">
        <v>1500</v>
      </c>
    </row>
    <row r="4626" spans="1:6" x14ac:dyDescent="0.25">
      <c r="A4626" s="44" t="s">
        <v>478</v>
      </c>
      <c r="B4626" s="45"/>
      <c r="C4626" s="61">
        <v>7.1429999999999993E-2</v>
      </c>
      <c r="D4626" s="45" t="s">
        <v>29</v>
      </c>
      <c r="E4626" s="62">
        <v>14000</v>
      </c>
      <c r="F4626" s="46">
        <v>1000</v>
      </c>
    </row>
    <row r="4627" spans="1:6" x14ac:dyDescent="0.25">
      <c r="A4627" s="31" t="s">
        <v>144</v>
      </c>
      <c r="B4627" s="45"/>
      <c r="C4627" s="45"/>
      <c r="D4627" s="45"/>
      <c r="E4627" s="45"/>
      <c r="F4627" s="47">
        <v>73699</v>
      </c>
    </row>
    <row r="4629" spans="1:6" x14ac:dyDescent="0.25">
      <c r="A4629" s="53" t="s">
        <v>148</v>
      </c>
      <c r="B4629" s="76"/>
      <c r="C4629" s="77" t="s">
        <v>0</v>
      </c>
      <c r="D4629" s="76" t="s">
        <v>2</v>
      </c>
      <c r="E4629" s="76" t="s">
        <v>149</v>
      </c>
      <c r="F4629" s="43" t="s">
        <v>131</v>
      </c>
    </row>
    <row r="4631" spans="1:6" x14ac:dyDescent="0.25">
      <c r="A4631" s="44" t="s">
        <v>262</v>
      </c>
      <c r="B4631" s="45"/>
      <c r="C4631" s="61" t="s">
        <v>116</v>
      </c>
      <c r="D4631" s="45" t="s">
        <v>151</v>
      </c>
      <c r="E4631" s="62" t="s">
        <v>116</v>
      </c>
      <c r="F4631" s="46" t="s">
        <v>116</v>
      </c>
    </row>
    <row r="4633" spans="1:6" x14ac:dyDescent="0.25">
      <c r="A4633" s="54" t="s">
        <v>263</v>
      </c>
      <c r="B4633" s="55"/>
      <c r="C4633" s="63">
        <v>1</v>
      </c>
      <c r="D4633" s="55" t="s">
        <v>151</v>
      </c>
      <c r="E4633" s="64">
        <v>183297</v>
      </c>
      <c r="F4633" s="56">
        <v>183297</v>
      </c>
    </row>
    <row r="4635" spans="1:6" x14ac:dyDescent="0.25">
      <c r="A4635" s="54" t="s">
        <v>225</v>
      </c>
      <c r="B4635" s="55"/>
      <c r="C4635" s="63">
        <v>1</v>
      </c>
      <c r="D4635" s="55" t="s">
        <v>151</v>
      </c>
      <c r="E4635" s="64">
        <v>56153</v>
      </c>
      <c r="F4635" s="56">
        <v>56153</v>
      </c>
    </row>
    <row r="4637" spans="1:6" x14ac:dyDescent="0.25">
      <c r="A4637" s="54" t="s">
        <v>154</v>
      </c>
      <c r="B4637" s="55"/>
      <c r="C4637" s="63">
        <v>3</v>
      </c>
      <c r="D4637" s="55" t="s">
        <v>151</v>
      </c>
      <c r="E4637" s="64">
        <v>37951</v>
      </c>
      <c r="F4637" s="56">
        <v>113853</v>
      </c>
    </row>
    <row r="4639" spans="1:6" x14ac:dyDescent="0.25">
      <c r="A4639" s="57"/>
      <c r="B4639" s="55"/>
      <c r="C4639" s="55"/>
      <c r="D4639" s="55"/>
      <c r="E4639" s="55" t="s">
        <v>155</v>
      </c>
      <c r="F4639" s="56">
        <v>353303</v>
      </c>
    </row>
    <row r="4640" spans="1:6" x14ac:dyDescent="0.25">
      <c r="A4640" s="30" t="s">
        <v>108</v>
      </c>
      <c r="B4640" s="84">
        <v>29.437740000000002</v>
      </c>
      <c r="C4640" s="45" t="s">
        <v>156</v>
      </c>
      <c r="D4640" s="45"/>
      <c r="E4640" s="45"/>
      <c r="F4640" s="46">
        <v>12002</v>
      </c>
    </row>
    <row r="4642" spans="1:6" x14ac:dyDescent="0.25">
      <c r="A4642" s="31" t="s">
        <v>157</v>
      </c>
      <c r="B4642" s="45"/>
      <c r="C4642" s="45"/>
      <c r="D4642" s="45"/>
      <c r="E4642" s="45"/>
      <c r="F4642" s="47">
        <v>12002</v>
      </c>
    </row>
    <row r="4644" spans="1:6" x14ac:dyDescent="0.25">
      <c r="A4644" s="58" t="s">
        <v>158</v>
      </c>
      <c r="B4644" s="76"/>
      <c r="C4644" s="83" t="s">
        <v>0</v>
      </c>
      <c r="D4644" s="77" t="s">
        <v>2</v>
      </c>
      <c r="E4644" s="76" t="s">
        <v>140</v>
      </c>
      <c r="F4644" s="43" t="s">
        <v>131</v>
      </c>
    </row>
    <row r="4646" spans="1:6" x14ac:dyDescent="0.25">
      <c r="A4646" s="44" t="s">
        <v>159</v>
      </c>
      <c r="B4646" s="45"/>
      <c r="C4646" s="61">
        <v>0.05</v>
      </c>
      <c r="D4646" s="45" t="s">
        <v>160</v>
      </c>
      <c r="E4646" s="62">
        <v>12002</v>
      </c>
      <c r="F4646" s="46">
        <v>600</v>
      </c>
    </row>
    <row r="4648" spans="1:6" x14ac:dyDescent="0.25">
      <c r="A4648" s="31" t="s">
        <v>161</v>
      </c>
      <c r="B4648" s="45"/>
      <c r="C4648" s="45"/>
      <c r="D4648" s="45"/>
      <c r="E4648" s="45"/>
      <c r="F4648" s="47">
        <v>600</v>
      </c>
    </row>
    <row r="4650" spans="1:6" x14ac:dyDescent="0.25">
      <c r="A4650" s="48"/>
      <c r="B4650" s="45" t="s">
        <v>134</v>
      </c>
      <c r="C4650" s="45"/>
      <c r="D4650" s="78"/>
      <c r="E4650" s="79" t="s">
        <v>116</v>
      </c>
      <c r="F4650" s="49">
        <v>86301</v>
      </c>
    </row>
    <row r="4652" spans="1:6" x14ac:dyDescent="0.25">
      <c r="A4652" s="30"/>
      <c r="B4652" s="45"/>
      <c r="C4652" s="45"/>
      <c r="D4652" s="80" t="s">
        <v>135</v>
      </c>
      <c r="E4652" s="81"/>
      <c r="F4652" s="50">
        <v>86301</v>
      </c>
    </row>
    <row r="4653" spans="1:6" x14ac:dyDescent="0.25">
      <c r="A4653" s="51" t="s">
        <v>574</v>
      </c>
      <c r="B4653" s="45"/>
      <c r="C4653" s="45"/>
      <c r="D4653" s="82"/>
      <c r="E4653" s="45"/>
      <c r="F4653" s="51"/>
    </row>
    <row r="4654" spans="1:6" x14ac:dyDescent="0.25">
      <c r="A4654" s="30"/>
      <c r="B4654" s="45"/>
      <c r="C4654" s="45"/>
      <c r="D4654" s="45"/>
      <c r="E4654" s="45"/>
      <c r="F4654" s="52"/>
    </row>
    <row r="4656" spans="1:6" x14ac:dyDescent="0.25">
      <c r="A4656" s="40" t="s">
        <v>575</v>
      </c>
      <c r="B4656" s="74" t="s">
        <v>576</v>
      </c>
      <c r="C4656" s="75"/>
      <c r="D4656" s="75"/>
      <c r="E4656" s="75"/>
      <c r="F4656" s="41"/>
    </row>
    <row r="4657" spans="1:6" x14ac:dyDescent="0.25">
      <c r="A4657" s="53" t="s">
        <v>139</v>
      </c>
      <c r="B4657" s="76"/>
      <c r="C4657" s="83" t="s">
        <v>0</v>
      </c>
      <c r="D4657" s="77" t="s">
        <v>2</v>
      </c>
      <c r="E4657" s="76" t="s">
        <v>140</v>
      </c>
      <c r="F4657" s="43" t="s">
        <v>131</v>
      </c>
    </row>
    <row r="4659" spans="1:6" x14ac:dyDescent="0.25">
      <c r="A4659" s="44" t="s">
        <v>577</v>
      </c>
      <c r="B4659" s="45"/>
      <c r="C4659" s="61">
        <v>1</v>
      </c>
      <c r="D4659" s="45" t="s">
        <v>29</v>
      </c>
      <c r="E4659" s="62">
        <v>30964</v>
      </c>
      <c r="F4659" s="46">
        <v>30964</v>
      </c>
    </row>
    <row r="4660" spans="1:6" x14ac:dyDescent="0.25">
      <c r="A4660" s="44" t="s">
        <v>412</v>
      </c>
      <c r="B4660" s="45"/>
      <c r="C4660" s="61">
        <v>1</v>
      </c>
      <c r="D4660" s="45" t="s">
        <v>29</v>
      </c>
      <c r="E4660" s="62">
        <v>19742</v>
      </c>
      <c r="F4660" s="46">
        <v>19742</v>
      </c>
    </row>
    <row r="4661" spans="1:6" x14ac:dyDescent="0.25">
      <c r="A4661" s="44" t="s">
        <v>536</v>
      </c>
      <c r="B4661" s="45"/>
      <c r="C4661" s="61">
        <v>6.4780000000000004E-2</v>
      </c>
      <c r="D4661" s="45" t="s">
        <v>29</v>
      </c>
      <c r="E4661" s="62">
        <v>22600</v>
      </c>
      <c r="F4661" s="46">
        <v>1464</v>
      </c>
    </row>
    <row r="4662" spans="1:6" x14ac:dyDescent="0.25">
      <c r="A4662" s="44" t="s">
        <v>537</v>
      </c>
      <c r="B4662" s="45"/>
      <c r="C4662" s="61">
        <v>2.784E-2</v>
      </c>
      <c r="D4662" s="45" t="s">
        <v>29</v>
      </c>
      <c r="E4662" s="62">
        <v>53881</v>
      </c>
      <c r="F4662" s="46">
        <v>1500</v>
      </c>
    </row>
    <row r="4663" spans="1:6" x14ac:dyDescent="0.25">
      <c r="A4663" s="44" t="s">
        <v>478</v>
      </c>
      <c r="B4663" s="45"/>
      <c r="C4663" s="61">
        <v>7.1429999999999993E-2</v>
      </c>
      <c r="D4663" s="45" t="s">
        <v>29</v>
      </c>
      <c r="E4663" s="62">
        <v>14000</v>
      </c>
      <c r="F4663" s="46">
        <v>1000</v>
      </c>
    </row>
    <row r="4664" spans="1:6" x14ac:dyDescent="0.25">
      <c r="A4664" s="31" t="s">
        <v>144</v>
      </c>
      <c r="B4664" s="45"/>
      <c r="C4664" s="45"/>
      <c r="D4664" s="45"/>
      <c r="E4664" s="45"/>
      <c r="F4664" s="47">
        <v>54670</v>
      </c>
    </row>
    <row r="4666" spans="1:6" x14ac:dyDescent="0.25">
      <c r="A4666" s="53" t="s">
        <v>148</v>
      </c>
      <c r="B4666" s="76"/>
      <c r="C4666" s="77" t="s">
        <v>0</v>
      </c>
      <c r="D4666" s="76" t="s">
        <v>2</v>
      </c>
      <c r="E4666" s="76" t="s">
        <v>149</v>
      </c>
      <c r="F4666" s="43" t="s">
        <v>131</v>
      </c>
    </row>
    <row r="4668" spans="1:6" x14ac:dyDescent="0.25">
      <c r="A4668" s="44" t="s">
        <v>262</v>
      </c>
      <c r="B4668" s="45"/>
      <c r="C4668" s="61" t="s">
        <v>116</v>
      </c>
      <c r="D4668" s="45" t="s">
        <v>151</v>
      </c>
      <c r="E4668" s="62" t="s">
        <v>116</v>
      </c>
      <c r="F4668" s="46" t="s">
        <v>116</v>
      </c>
    </row>
    <row r="4670" spans="1:6" x14ac:dyDescent="0.25">
      <c r="A4670" s="54" t="s">
        <v>263</v>
      </c>
      <c r="B4670" s="55"/>
      <c r="C4670" s="63">
        <v>1</v>
      </c>
      <c r="D4670" s="55" t="s">
        <v>151</v>
      </c>
      <c r="E4670" s="64">
        <v>183297</v>
      </c>
      <c r="F4670" s="56">
        <v>183297</v>
      </c>
    </row>
    <row r="4672" spans="1:6" x14ac:dyDescent="0.25">
      <c r="A4672" s="54" t="s">
        <v>225</v>
      </c>
      <c r="B4672" s="55"/>
      <c r="C4672" s="63">
        <v>1</v>
      </c>
      <c r="D4672" s="55" t="s">
        <v>151</v>
      </c>
      <c r="E4672" s="64">
        <v>56153</v>
      </c>
      <c r="F4672" s="56">
        <v>56153</v>
      </c>
    </row>
    <row r="4674" spans="1:6" x14ac:dyDescent="0.25">
      <c r="A4674" s="54" t="s">
        <v>154</v>
      </c>
      <c r="B4674" s="55"/>
      <c r="C4674" s="63">
        <v>3</v>
      </c>
      <c r="D4674" s="55" t="s">
        <v>151</v>
      </c>
      <c r="E4674" s="64">
        <v>37951</v>
      </c>
      <c r="F4674" s="56">
        <v>113853</v>
      </c>
    </row>
    <row r="4676" spans="1:6" x14ac:dyDescent="0.25">
      <c r="A4676" s="57"/>
      <c r="B4676" s="55"/>
      <c r="C4676" s="55"/>
      <c r="D4676" s="55"/>
      <c r="E4676" s="55" t="s">
        <v>155</v>
      </c>
      <c r="F4676" s="56">
        <v>353303</v>
      </c>
    </row>
    <row r="4677" spans="1:6" x14ac:dyDescent="0.25">
      <c r="A4677" s="30" t="s">
        <v>108</v>
      </c>
      <c r="B4677" s="84">
        <v>29.437740000000002</v>
      </c>
      <c r="C4677" s="45" t="s">
        <v>156</v>
      </c>
      <c r="D4677" s="45"/>
      <c r="E4677" s="45"/>
      <c r="F4677" s="46">
        <v>12002</v>
      </c>
    </row>
    <row r="4679" spans="1:6" x14ac:dyDescent="0.25">
      <c r="A4679" s="31" t="s">
        <v>157</v>
      </c>
      <c r="B4679" s="45"/>
      <c r="C4679" s="45"/>
      <c r="D4679" s="45"/>
      <c r="E4679" s="45"/>
      <c r="F4679" s="47">
        <v>12002</v>
      </c>
    </row>
    <row r="4681" spans="1:6" x14ac:dyDescent="0.25">
      <c r="A4681" s="58" t="s">
        <v>158</v>
      </c>
      <c r="B4681" s="76"/>
      <c r="C4681" s="83" t="s">
        <v>0</v>
      </c>
      <c r="D4681" s="77" t="s">
        <v>2</v>
      </c>
      <c r="E4681" s="76" t="s">
        <v>140</v>
      </c>
      <c r="F4681" s="43" t="s">
        <v>131</v>
      </c>
    </row>
    <row r="4683" spans="1:6" x14ac:dyDescent="0.25">
      <c r="A4683" s="44" t="s">
        <v>159</v>
      </c>
      <c r="B4683" s="45"/>
      <c r="C4683" s="61">
        <v>0.05</v>
      </c>
      <c r="D4683" s="45" t="s">
        <v>160</v>
      </c>
      <c r="E4683" s="62">
        <v>12002</v>
      </c>
      <c r="F4683" s="46">
        <v>600</v>
      </c>
    </row>
    <row r="4685" spans="1:6" x14ac:dyDescent="0.25">
      <c r="A4685" s="31" t="s">
        <v>161</v>
      </c>
      <c r="B4685" s="45"/>
      <c r="C4685" s="45"/>
      <c r="D4685" s="45"/>
      <c r="E4685" s="45"/>
      <c r="F4685" s="47">
        <v>600</v>
      </c>
    </row>
    <row r="4687" spans="1:6" x14ac:dyDescent="0.25">
      <c r="A4687" s="59" t="s">
        <v>176</v>
      </c>
      <c r="B4687" s="85"/>
      <c r="C4687" s="76"/>
      <c r="D4687" s="83" t="s">
        <v>177</v>
      </c>
      <c r="E4687" s="85"/>
      <c r="F4687" s="60"/>
    </row>
    <row r="4688" spans="1:6" x14ac:dyDescent="0.25">
      <c r="A4688" s="19"/>
      <c r="B4688" s="65"/>
      <c r="C4688" s="65"/>
      <c r="D4688" s="66"/>
      <c r="E4688" s="65"/>
      <c r="F4688" s="20"/>
    </row>
    <row r="4689" spans="1:6" x14ac:dyDescent="0.25">
      <c r="A4689" s="22" t="s">
        <v>116</v>
      </c>
      <c r="B4689" s="67"/>
      <c r="C4689" s="65"/>
      <c r="D4689" s="67" t="s">
        <v>117</v>
      </c>
      <c r="E4689" s="68" t="s">
        <v>116</v>
      </c>
      <c r="F4689" s="24"/>
    </row>
    <row r="4690" spans="1:6" x14ac:dyDescent="0.25">
      <c r="A4690" s="25" t="s">
        <v>116</v>
      </c>
      <c r="B4690" s="65"/>
      <c r="C4690" s="65"/>
      <c r="D4690" s="67" t="s">
        <v>118</v>
      </c>
      <c r="E4690" s="69" t="s">
        <v>116</v>
      </c>
      <c r="F4690" s="24"/>
    </row>
    <row r="4691" spans="1:6" x14ac:dyDescent="0.25">
      <c r="A4691" s="23" t="s">
        <v>116</v>
      </c>
      <c r="B4691" s="65"/>
      <c r="C4691" s="65"/>
      <c r="D4691" s="67" t="s">
        <v>119</v>
      </c>
      <c r="E4691" s="67" t="s">
        <v>116</v>
      </c>
      <c r="F4691" s="24"/>
    </row>
    <row r="4692" spans="1:6" x14ac:dyDescent="0.25">
      <c r="A4692" s="23" t="s">
        <v>116</v>
      </c>
      <c r="B4692" s="67"/>
      <c r="C4692" s="65"/>
      <c r="D4692" s="67" t="s">
        <v>120</v>
      </c>
      <c r="E4692" s="69">
        <v>47</v>
      </c>
      <c r="F4692" s="24"/>
    </row>
    <row r="4693" spans="1:6" x14ac:dyDescent="0.25">
      <c r="A4693" s="23" t="s">
        <v>116</v>
      </c>
      <c r="B4693" s="67"/>
      <c r="C4693" s="65"/>
      <c r="D4693" s="70"/>
      <c r="E4693" s="66"/>
      <c r="F4693" s="24"/>
    </row>
    <row r="4694" spans="1:6" x14ac:dyDescent="0.25">
      <c r="A4694" s="25"/>
      <c r="B4694" s="65"/>
      <c r="C4694" s="65"/>
      <c r="D4694" s="71"/>
      <c r="E4694" s="65"/>
      <c r="F4694" s="26"/>
    </row>
    <row r="4695" spans="1:6" x14ac:dyDescent="0.25">
      <c r="A4695" s="27"/>
      <c r="B4695" s="70"/>
      <c r="C4695" s="70"/>
      <c r="D4695" s="65"/>
      <c r="E4695" s="65"/>
      <c r="F4695" s="26"/>
    </row>
    <row r="4696" spans="1:6" x14ac:dyDescent="0.25">
      <c r="A4696" s="28" t="s">
        <v>121</v>
      </c>
      <c r="B4696" s="65"/>
      <c r="C4696" s="65"/>
      <c r="D4696" s="65"/>
      <c r="E4696" s="65"/>
      <c r="F4696" s="24"/>
    </row>
    <row r="4697" spans="1:6" x14ac:dyDescent="0.25">
      <c r="A4697" s="29" t="s">
        <v>116</v>
      </c>
      <c r="B4697" s="67"/>
      <c r="C4697" s="67"/>
      <c r="D4697" s="65"/>
      <c r="E4697" s="65"/>
      <c r="F4697" s="24"/>
    </row>
    <row r="4698" spans="1:6" x14ac:dyDescent="0.25">
      <c r="A4698" s="29" t="s">
        <v>116</v>
      </c>
      <c r="B4698" s="67"/>
      <c r="C4698" s="67"/>
      <c r="D4698" s="65"/>
      <c r="E4698" s="65"/>
      <c r="F4698" s="24"/>
    </row>
    <row r="4699" spans="1:6" x14ac:dyDescent="0.25">
      <c r="A4699" s="30" t="s">
        <v>116</v>
      </c>
      <c r="B4699" s="45"/>
      <c r="C4699" s="45"/>
      <c r="F4699" s="32"/>
    </row>
    <row r="4700" spans="1:6" x14ac:dyDescent="0.25">
      <c r="A4700" s="38" t="s">
        <v>126</v>
      </c>
      <c r="B4700" s="73"/>
      <c r="C4700" s="73"/>
      <c r="D4700" s="73"/>
      <c r="E4700" s="73"/>
      <c r="F4700" s="39"/>
    </row>
    <row r="4702" spans="1:6" x14ac:dyDescent="0.25">
      <c r="A4702" s="48"/>
      <c r="B4702" s="45" t="s">
        <v>134</v>
      </c>
      <c r="C4702" s="45"/>
      <c r="D4702" s="78"/>
      <c r="E4702" s="79" t="s">
        <v>116</v>
      </c>
      <c r="F4702" s="49">
        <v>67272</v>
      </c>
    </row>
    <row r="4704" spans="1:6" x14ac:dyDescent="0.25">
      <c r="A4704" s="30"/>
      <c r="B4704" s="45"/>
      <c r="C4704" s="45"/>
      <c r="D4704" s="80" t="s">
        <v>135</v>
      </c>
      <c r="E4704" s="81"/>
      <c r="F4704" s="50">
        <v>67272</v>
      </c>
    </row>
    <row r="4705" spans="1:6" x14ac:dyDescent="0.25">
      <c r="A4705" s="51" t="s">
        <v>578</v>
      </c>
      <c r="B4705" s="45"/>
      <c r="C4705" s="45"/>
      <c r="D4705" s="82"/>
      <c r="E4705" s="45"/>
      <c r="F4705" s="51"/>
    </row>
    <row r="4706" spans="1:6" x14ac:dyDescent="0.25">
      <c r="A4706" s="30"/>
      <c r="B4706" s="45"/>
      <c r="C4706" s="45"/>
      <c r="D4706" s="45"/>
      <c r="E4706" s="45"/>
      <c r="F4706" s="52"/>
    </row>
    <row r="4708" spans="1:6" x14ac:dyDescent="0.25">
      <c r="A4708" s="40" t="s">
        <v>579</v>
      </c>
      <c r="B4708" s="74" t="s">
        <v>580</v>
      </c>
      <c r="C4708" s="75"/>
      <c r="D4708" s="75"/>
      <c r="E4708" s="75"/>
      <c r="F4708" s="41"/>
    </row>
    <row r="4709" spans="1:6" x14ac:dyDescent="0.25">
      <c r="B4709" s="74" t="s">
        <v>581</v>
      </c>
    </row>
    <row r="4711" spans="1:6" x14ac:dyDescent="0.25">
      <c r="A4711" s="53" t="s">
        <v>139</v>
      </c>
      <c r="B4711" s="76"/>
      <c r="C4711" s="83" t="s">
        <v>0</v>
      </c>
      <c r="D4711" s="77" t="s">
        <v>2</v>
      </c>
      <c r="E4711" s="76" t="s">
        <v>140</v>
      </c>
      <c r="F4711" s="43" t="s">
        <v>131</v>
      </c>
    </row>
    <row r="4713" spans="1:6" x14ac:dyDescent="0.25">
      <c r="A4713" s="44" t="s">
        <v>582</v>
      </c>
      <c r="B4713" s="45"/>
      <c r="C4713" s="61">
        <v>1</v>
      </c>
      <c r="D4713" s="45" t="s">
        <v>29</v>
      </c>
      <c r="E4713" s="62">
        <v>307230</v>
      </c>
      <c r="F4713" s="46">
        <v>307230</v>
      </c>
    </row>
    <row r="4714" spans="1:6" x14ac:dyDescent="0.25">
      <c r="A4714" s="44" t="s">
        <v>530</v>
      </c>
      <c r="B4714" s="45"/>
      <c r="C4714" s="61">
        <v>0.05</v>
      </c>
      <c r="D4714" s="45" t="s">
        <v>531</v>
      </c>
      <c r="E4714" s="62">
        <v>33700</v>
      </c>
      <c r="F4714" s="46">
        <v>1685</v>
      </c>
    </row>
    <row r="4715" spans="1:6" x14ac:dyDescent="0.25">
      <c r="A4715" s="44" t="s">
        <v>583</v>
      </c>
      <c r="B4715" s="45"/>
      <c r="C4715" s="61">
        <v>0.05</v>
      </c>
      <c r="D4715" s="45" t="s">
        <v>531</v>
      </c>
      <c r="E4715" s="62">
        <v>109000</v>
      </c>
      <c r="F4715" s="46">
        <v>5450</v>
      </c>
    </row>
    <row r="4716" spans="1:6" x14ac:dyDescent="0.25">
      <c r="A4716" s="44" t="s">
        <v>584</v>
      </c>
      <c r="B4716" s="45"/>
      <c r="C4716" s="61">
        <v>1</v>
      </c>
      <c r="D4716" s="45" t="s">
        <v>29</v>
      </c>
      <c r="E4716" s="62">
        <v>50000</v>
      </c>
      <c r="F4716" s="46">
        <v>50000</v>
      </c>
    </row>
    <row r="4717" spans="1:6" x14ac:dyDescent="0.25">
      <c r="A4717" s="31" t="s">
        <v>144</v>
      </c>
      <c r="B4717" s="45"/>
      <c r="C4717" s="45"/>
      <c r="D4717" s="45"/>
      <c r="E4717" s="45"/>
      <c r="F4717" s="47">
        <v>364365</v>
      </c>
    </row>
    <row r="4719" spans="1:6" x14ac:dyDescent="0.25">
      <c r="A4719" s="53" t="s">
        <v>148</v>
      </c>
      <c r="B4719" s="76"/>
      <c r="C4719" s="77" t="s">
        <v>0</v>
      </c>
      <c r="D4719" s="76" t="s">
        <v>2</v>
      </c>
      <c r="E4719" s="76" t="s">
        <v>149</v>
      </c>
      <c r="F4719" s="43" t="s">
        <v>131</v>
      </c>
    </row>
    <row r="4721" spans="1:6" x14ac:dyDescent="0.25">
      <c r="A4721" s="44" t="s">
        <v>262</v>
      </c>
      <c r="B4721" s="45"/>
      <c r="C4721" s="61" t="s">
        <v>116</v>
      </c>
      <c r="D4721" s="45" t="s">
        <v>151</v>
      </c>
      <c r="E4721" s="62" t="s">
        <v>116</v>
      </c>
      <c r="F4721" s="46" t="s">
        <v>116</v>
      </c>
    </row>
    <row r="4723" spans="1:6" x14ac:dyDescent="0.25">
      <c r="A4723" s="54" t="s">
        <v>263</v>
      </c>
      <c r="B4723" s="55"/>
      <c r="C4723" s="63">
        <v>1</v>
      </c>
      <c r="D4723" s="55" t="s">
        <v>151</v>
      </c>
      <c r="E4723" s="64">
        <v>183297</v>
      </c>
      <c r="F4723" s="56">
        <v>183297</v>
      </c>
    </row>
    <row r="4725" spans="1:6" x14ac:dyDescent="0.25">
      <c r="A4725" s="54" t="s">
        <v>225</v>
      </c>
      <c r="B4725" s="55"/>
      <c r="C4725" s="63">
        <v>1</v>
      </c>
      <c r="D4725" s="55" t="s">
        <v>151</v>
      </c>
      <c r="E4725" s="64">
        <v>56153</v>
      </c>
      <c r="F4725" s="56">
        <v>56153</v>
      </c>
    </row>
    <row r="4727" spans="1:6" x14ac:dyDescent="0.25">
      <c r="A4727" s="54" t="s">
        <v>154</v>
      </c>
      <c r="B4727" s="55"/>
      <c r="C4727" s="63">
        <v>3</v>
      </c>
      <c r="D4727" s="55" t="s">
        <v>151</v>
      </c>
      <c r="E4727" s="64">
        <v>37951</v>
      </c>
      <c r="F4727" s="56">
        <v>113853</v>
      </c>
    </row>
    <row r="4729" spans="1:6" x14ac:dyDescent="0.25">
      <c r="A4729" s="57"/>
      <c r="B4729" s="55"/>
      <c r="C4729" s="55"/>
      <c r="D4729" s="55"/>
      <c r="E4729" s="55" t="s">
        <v>155</v>
      </c>
      <c r="F4729" s="56">
        <v>353303</v>
      </c>
    </row>
    <row r="4730" spans="1:6" x14ac:dyDescent="0.25">
      <c r="A4730" s="30" t="s">
        <v>108</v>
      </c>
      <c r="B4730" s="84">
        <v>7.0661399999999999</v>
      </c>
      <c r="C4730" s="45" t="s">
        <v>156</v>
      </c>
      <c r="D4730" s="45"/>
      <c r="E4730" s="45"/>
      <c r="F4730" s="46">
        <v>49999</v>
      </c>
    </row>
    <row r="4732" spans="1:6" x14ac:dyDescent="0.25">
      <c r="A4732" s="31" t="s">
        <v>157</v>
      </c>
      <c r="B4732" s="45"/>
      <c r="C4732" s="45"/>
      <c r="D4732" s="45"/>
      <c r="E4732" s="45"/>
      <c r="F4732" s="47">
        <v>49999</v>
      </c>
    </row>
    <row r="4734" spans="1:6" x14ac:dyDescent="0.25">
      <c r="A4734" s="58" t="s">
        <v>158</v>
      </c>
      <c r="B4734" s="76"/>
      <c r="C4734" s="83" t="s">
        <v>0</v>
      </c>
      <c r="D4734" s="77" t="s">
        <v>2</v>
      </c>
      <c r="E4734" s="76" t="s">
        <v>140</v>
      </c>
      <c r="F4734" s="43" t="s">
        <v>131</v>
      </c>
    </row>
    <row r="4736" spans="1:6" x14ac:dyDescent="0.25">
      <c r="A4736" s="44" t="s">
        <v>159</v>
      </c>
      <c r="B4736" s="45"/>
      <c r="C4736" s="61">
        <v>0.05</v>
      </c>
      <c r="D4736" s="45" t="s">
        <v>160</v>
      </c>
      <c r="E4736" s="62">
        <v>49999</v>
      </c>
      <c r="F4736" s="46">
        <v>2500</v>
      </c>
    </row>
    <row r="4738" spans="1:6" x14ac:dyDescent="0.25">
      <c r="A4738" s="31" t="s">
        <v>161</v>
      </c>
      <c r="B4738" s="45"/>
      <c r="C4738" s="45"/>
      <c r="D4738" s="45"/>
      <c r="E4738" s="45"/>
      <c r="F4738" s="47">
        <v>2500</v>
      </c>
    </row>
    <row r="4740" spans="1:6" x14ac:dyDescent="0.25">
      <c r="A4740" s="53" t="s">
        <v>194</v>
      </c>
      <c r="B4740" s="76"/>
      <c r="C4740" s="83" t="s">
        <v>0</v>
      </c>
      <c r="D4740" s="77" t="s">
        <v>2</v>
      </c>
      <c r="E4740" s="76" t="s">
        <v>140</v>
      </c>
      <c r="F4740" s="43" t="s">
        <v>131</v>
      </c>
    </row>
    <row r="4742" spans="1:6" x14ac:dyDescent="0.25">
      <c r="A4742" s="44" t="s">
        <v>248</v>
      </c>
      <c r="B4742" s="45"/>
      <c r="C4742" s="61">
        <v>10</v>
      </c>
      <c r="D4742" s="45" t="s">
        <v>249</v>
      </c>
      <c r="E4742" s="62">
        <v>1200</v>
      </c>
      <c r="F4742" s="46">
        <v>12000</v>
      </c>
    </row>
    <row r="4743" spans="1:6" x14ac:dyDescent="0.25">
      <c r="A4743" s="31" t="s">
        <v>198</v>
      </c>
      <c r="B4743" s="45"/>
      <c r="C4743" s="45"/>
      <c r="D4743" s="45"/>
      <c r="E4743" s="45"/>
      <c r="F4743" s="47">
        <v>12000</v>
      </c>
    </row>
    <row r="4745" spans="1:6" x14ac:dyDescent="0.25">
      <c r="A4745" s="48"/>
      <c r="B4745" s="45" t="s">
        <v>134</v>
      </c>
      <c r="C4745" s="45"/>
      <c r="D4745" s="78"/>
      <c r="E4745" s="79" t="s">
        <v>116</v>
      </c>
      <c r="F4745" s="49">
        <v>428864</v>
      </c>
    </row>
    <row r="4747" spans="1:6" x14ac:dyDescent="0.25">
      <c r="A4747" s="30"/>
      <c r="B4747" s="45"/>
      <c r="C4747" s="45"/>
      <c r="D4747" s="80" t="s">
        <v>135</v>
      </c>
      <c r="E4747" s="81"/>
      <c r="F4747" s="50">
        <v>428864</v>
      </c>
    </row>
    <row r="4748" spans="1:6" x14ac:dyDescent="0.25">
      <c r="A4748" s="51" t="s">
        <v>585</v>
      </c>
      <c r="B4748" s="45"/>
      <c r="C4748" s="45"/>
      <c r="D4748" s="82"/>
      <c r="E4748" s="45"/>
      <c r="F4748" s="51"/>
    </row>
    <row r="4749" spans="1:6" x14ac:dyDescent="0.25">
      <c r="A4749" s="30"/>
      <c r="B4749" s="45"/>
      <c r="C4749" s="45"/>
      <c r="D4749" s="45"/>
      <c r="E4749" s="45"/>
      <c r="F4749" s="52"/>
    </row>
    <row r="4751" spans="1:6" x14ac:dyDescent="0.25">
      <c r="A4751" s="40" t="s">
        <v>586</v>
      </c>
      <c r="B4751" s="74" t="s">
        <v>587</v>
      </c>
      <c r="C4751" s="75"/>
      <c r="D4751" s="75"/>
      <c r="E4751" s="75"/>
      <c r="F4751" s="41"/>
    </row>
    <row r="4752" spans="1:6" x14ac:dyDescent="0.25">
      <c r="B4752" s="74" t="s">
        <v>581</v>
      </c>
    </row>
    <row r="4754" spans="1:6" x14ac:dyDescent="0.25">
      <c r="A4754" s="53" t="s">
        <v>139</v>
      </c>
      <c r="B4754" s="76"/>
      <c r="C4754" s="83" t="s">
        <v>0</v>
      </c>
      <c r="D4754" s="77" t="s">
        <v>2</v>
      </c>
      <c r="E4754" s="76" t="s">
        <v>140</v>
      </c>
      <c r="F4754" s="43" t="s">
        <v>131</v>
      </c>
    </row>
    <row r="4756" spans="1:6" x14ac:dyDescent="0.25">
      <c r="A4756" s="44" t="s">
        <v>588</v>
      </c>
      <c r="B4756" s="45"/>
      <c r="C4756" s="61">
        <v>1</v>
      </c>
      <c r="D4756" s="45" t="s">
        <v>29</v>
      </c>
      <c r="E4756" s="62">
        <v>170000</v>
      </c>
      <c r="F4756" s="46">
        <v>170000</v>
      </c>
    </row>
    <row r="4757" spans="1:6" x14ac:dyDescent="0.25">
      <c r="A4757" s="44" t="s">
        <v>530</v>
      </c>
      <c r="B4757" s="45"/>
      <c r="C4757" s="61">
        <v>0.05</v>
      </c>
      <c r="D4757" s="45" t="s">
        <v>531</v>
      </c>
      <c r="E4757" s="62">
        <v>33700</v>
      </c>
      <c r="F4757" s="46">
        <v>1685</v>
      </c>
    </row>
    <row r="4758" spans="1:6" x14ac:dyDescent="0.25">
      <c r="A4758" s="44" t="s">
        <v>583</v>
      </c>
      <c r="B4758" s="45"/>
      <c r="C4758" s="61">
        <v>0.05</v>
      </c>
      <c r="D4758" s="45" t="s">
        <v>531</v>
      </c>
      <c r="E4758" s="62">
        <v>109000</v>
      </c>
      <c r="F4758" s="46">
        <v>5450</v>
      </c>
    </row>
    <row r="4759" spans="1:6" x14ac:dyDescent="0.25">
      <c r="A4759" s="44" t="s">
        <v>584</v>
      </c>
      <c r="B4759" s="45"/>
      <c r="C4759" s="61">
        <v>1</v>
      </c>
      <c r="D4759" s="45" t="s">
        <v>29</v>
      </c>
      <c r="E4759" s="62">
        <v>50000</v>
      </c>
      <c r="F4759" s="46">
        <v>50000</v>
      </c>
    </row>
    <row r="4760" spans="1:6" x14ac:dyDescent="0.25">
      <c r="A4760" s="31" t="s">
        <v>144</v>
      </c>
      <c r="B4760" s="45"/>
      <c r="C4760" s="45"/>
      <c r="D4760" s="45"/>
      <c r="E4760" s="45"/>
      <c r="F4760" s="47">
        <v>227135</v>
      </c>
    </row>
    <row r="4762" spans="1:6" x14ac:dyDescent="0.25">
      <c r="A4762" s="53" t="s">
        <v>148</v>
      </c>
      <c r="B4762" s="76"/>
      <c r="C4762" s="77" t="s">
        <v>0</v>
      </c>
      <c r="D4762" s="76" t="s">
        <v>2</v>
      </c>
      <c r="E4762" s="76" t="s">
        <v>149</v>
      </c>
      <c r="F4762" s="43" t="s">
        <v>131</v>
      </c>
    </row>
    <row r="4764" spans="1:6" x14ac:dyDescent="0.25">
      <c r="A4764" s="44" t="s">
        <v>262</v>
      </c>
      <c r="B4764" s="45"/>
      <c r="C4764" s="61" t="s">
        <v>116</v>
      </c>
      <c r="D4764" s="45" t="s">
        <v>151</v>
      </c>
      <c r="E4764" s="62" t="s">
        <v>116</v>
      </c>
      <c r="F4764" s="46" t="s">
        <v>116</v>
      </c>
    </row>
    <row r="4766" spans="1:6" x14ac:dyDescent="0.25">
      <c r="A4766" s="54" t="s">
        <v>263</v>
      </c>
      <c r="B4766" s="55"/>
      <c r="C4766" s="63">
        <v>1</v>
      </c>
      <c r="D4766" s="55" t="s">
        <v>151</v>
      </c>
      <c r="E4766" s="64">
        <v>183297</v>
      </c>
      <c r="F4766" s="56">
        <v>183297</v>
      </c>
    </row>
    <row r="4768" spans="1:6" x14ac:dyDescent="0.25">
      <c r="A4768" s="54" t="s">
        <v>225</v>
      </c>
      <c r="B4768" s="55"/>
      <c r="C4768" s="63">
        <v>1</v>
      </c>
      <c r="D4768" s="55" t="s">
        <v>151</v>
      </c>
      <c r="E4768" s="64">
        <v>56153</v>
      </c>
      <c r="F4768" s="56">
        <v>56153</v>
      </c>
    </row>
    <row r="4770" spans="1:6" x14ac:dyDescent="0.25">
      <c r="A4770" s="54" t="s">
        <v>154</v>
      </c>
      <c r="B4770" s="55"/>
      <c r="C4770" s="63">
        <v>3</v>
      </c>
      <c r="D4770" s="55" t="s">
        <v>151</v>
      </c>
      <c r="E4770" s="64">
        <v>37951</v>
      </c>
      <c r="F4770" s="56">
        <v>113853</v>
      </c>
    </row>
    <row r="4772" spans="1:6" x14ac:dyDescent="0.25">
      <c r="A4772" s="57"/>
      <c r="B4772" s="55"/>
      <c r="C4772" s="55"/>
      <c r="D4772" s="55"/>
      <c r="E4772" s="55" t="s">
        <v>155</v>
      </c>
      <c r="F4772" s="56">
        <v>353303</v>
      </c>
    </row>
    <row r="4773" spans="1:6" x14ac:dyDescent="0.25">
      <c r="A4773" s="30" t="s">
        <v>108</v>
      </c>
      <c r="B4773" s="84">
        <v>7.0661399999999999</v>
      </c>
      <c r="C4773" s="45" t="s">
        <v>156</v>
      </c>
      <c r="D4773" s="45"/>
      <c r="E4773" s="45"/>
      <c r="F4773" s="46">
        <v>49999</v>
      </c>
    </row>
    <row r="4775" spans="1:6" x14ac:dyDescent="0.25">
      <c r="A4775" s="31" t="s">
        <v>157</v>
      </c>
      <c r="B4775" s="45"/>
      <c r="C4775" s="45"/>
      <c r="D4775" s="45"/>
      <c r="E4775" s="45"/>
      <c r="F4775" s="47">
        <v>49999</v>
      </c>
    </row>
    <row r="4777" spans="1:6" x14ac:dyDescent="0.25">
      <c r="A4777" s="58" t="s">
        <v>158</v>
      </c>
      <c r="B4777" s="76"/>
      <c r="C4777" s="83" t="s">
        <v>0</v>
      </c>
      <c r="D4777" s="77" t="s">
        <v>2</v>
      </c>
      <c r="E4777" s="76" t="s">
        <v>140</v>
      </c>
      <c r="F4777" s="43" t="s">
        <v>131</v>
      </c>
    </row>
    <row r="4779" spans="1:6" x14ac:dyDescent="0.25">
      <c r="A4779" s="44" t="s">
        <v>159</v>
      </c>
      <c r="B4779" s="45"/>
      <c r="C4779" s="61">
        <v>0.05</v>
      </c>
      <c r="D4779" s="45" t="s">
        <v>160</v>
      </c>
      <c r="E4779" s="62">
        <v>49999</v>
      </c>
      <c r="F4779" s="46">
        <v>2500</v>
      </c>
    </row>
    <row r="4781" spans="1:6" x14ac:dyDescent="0.25">
      <c r="A4781" s="31" t="s">
        <v>161</v>
      </c>
      <c r="B4781" s="45"/>
      <c r="C4781" s="45"/>
      <c r="D4781" s="45"/>
      <c r="E4781" s="45"/>
      <c r="F4781" s="47">
        <v>2500</v>
      </c>
    </row>
    <row r="4783" spans="1:6" x14ac:dyDescent="0.25">
      <c r="A4783" s="53" t="s">
        <v>194</v>
      </c>
      <c r="B4783" s="76"/>
      <c r="C4783" s="83" t="s">
        <v>0</v>
      </c>
      <c r="D4783" s="77" t="s">
        <v>2</v>
      </c>
      <c r="E4783" s="76" t="s">
        <v>140</v>
      </c>
      <c r="F4783" s="43" t="s">
        <v>131</v>
      </c>
    </row>
    <row r="4785" spans="1:6" x14ac:dyDescent="0.25">
      <c r="A4785" s="44" t="s">
        <v>248</v>
      </c>
      <c r="B4785" s="45"/>
      <c r="C4785" s="61">
        <v>10</v>
      </c>
      <c r="D4785" s="45" t="s">
        <v>249</v>
      </c>
      <c r="E4785" s="62">
        <v>1200</v>
      </c>
      <c r="F4785" s="46">
        <v>12000</v>
      </c>
    </row>
    <row r="4786" spans="1:6" x14ac:dyDescent="0.25">
      <c r="A4786" s="31" t="s">
        <v>198</v>
      </c>
      <c r="B4786" s="45"/>
      <c r="C4786" s="45"/>
      <c r="D4786" s="45"/>
      <c r="E4786" s="45"/>
      <c r="F4786" s="47">
        <v>12000</v>
      </c>
    </row>
    <row r="4788" spans="1:6" x14ac:dyDescent="0.25">
      <c r="A4788" s="48"/>
      <c r="B4788" s="45" t="s">
        <v>134</v>
      </c>
      <c r="C4788" s="45"/>
      <c r="D4788" s="78"/>
      <c r="E4788" s="79" t="s">
        <v>116</v>
      </c>
      <c r="F4788" s="49">
        <v>291634</v>
      </c>
    </row>
    <row r="4790" spans="1:6" x14ac:dyDescent="0.25">
      <c r="A4790" s="30"/>
      <c r="B4790" s="45"/>
      <c r="C4790" s="45"/>
      <c r="D4790" s="80" t="s">
        <v>135</v>
      </c>
      <c r="E4790" s="81"/>
      <c r="F4790" s="50">
        <v>291634</v>
      </c>
    </row>
    <row r="4791" spans="1:6" x14ac:dyDescent="0.25">
      <c r="A4791" s="51" t="s">
        <v>589</v>
      </c>
      <c r="B4791" s="45"/>
      <c r="C4791" s="45"/>
      <c r="D4791" s="82"/>
      <c r="E4791" s="45"/>
      <c r="F4791" s="51"/>
    </row>
    <row r="4792" spans="1:6" x14ac:dyDescent="0.25">
      <c r="A4792" s="30"/>
      <c r="B4792" s="45"/>
      <c r="C4792" s="45"/>
      <c r="D4792" s="45"/>
      <c r="E4792" s="45"/>
      <c r="F4792" s="52"/>
    </row>
    <row r="4795" spans="1:6" x14ac:dyDescent="0.25">
      <c r="A4795" s="59" t="s">
        <v>176</v>
      </c>
      <c r="B4795" s="85"/>
      <c r="C4795" s="76"/>
      <c r="D4795" s="83" t="s">
        <v>177</v>
      </c>
      <c r="E4795" s="85"/>
      <c r="F4795" s="60"/>
    </row>
    <row r="4796" spans="1:6" x14ac:dyDescent="0.25">
      <c r="A4796" s="19"/>
      <c r="B4796" s="65"/>
      <c r="C4796" s="65"/>
      <c r="D4796" s="66"/>
      <c r="E4796" s="65"/>
      <c r="F4796" s="20"/>
    </row>
    <row r="4797" spans="1:6" x14ac:dyDescent="0.25">
      <c r="A4797" s="22" t="s">
        <v>116</v>
      </c>
      <c r="B4797" s="67"/>
      <c r="C4797" s="65"/>
      <c r="D4797" s="67" t="s">
        <v>117</v>
      </c>
      <c r="E4797" s="68" t="s">
        <v>116</v>
      </c>
      <c r="F4797" s="24"/>
    </row>
    <row r="4798" spans="1:6" x14ac:dyDescent="0.25">
      <c r="A4798" s="25" t="s">
        <v>116</v>
      </c>
      <c r="B4798" s="65"/>
      <c r="C4798" s="65"/>
      <c r="D4798" s="67" t="s">
        <v>118</v>
      </c>
      <c r="E4798" s="69" t="s">
        <v>116</v>
      </c>
      <c r="F4798" s="24"/>
    </row>
    <row r="4799" spans="1:6" x14ac:dyDescent="0.25">
      <c r="A4799" s="23" t="s">
        <v>116</v>
      </c>
      <c r="B4799" s="65"/>
      <c r="C4799" s="65"/>
      <c r="D4799" s="67" t="s">
        <v>119</v>
      </c>
      <c r="E4799" s="67" t="s">
        <v>116</v>
      </c>
      <c r="F4799" s="24"/>
    </row>
    <row r="4800" spans="1:6" x14ac:dyDescent="0.25">
      <c r="A4800" s="23" t="s">
        <v>116</v>
      </c>
      <c r="B4800" s="67"/>
      <c r="C4800" s="65"/>
      <c r="D4800" s="67" t="s">
        <v>120</v>
      </c>
      <c r="E4800" s="69">
        <v>48</v>
      </c>
      <c r="F4800" s="24"/>
    </row>
    <row r="4801" spans="1:6" x14ac:dyDescent="0.25">
      <c r="A4801" s="23" t="s">
        <v>116</v>
      </c>
      <c r="B4801" s="67"/>
      <c r="C4801" s="65"/>
      <c r="D4801" s="70"/>
      <c r="E4801" s="66"/>
      <c r="F4801" s="24"/>
    </row>
    <row r="4802" spans="1:6" x14ac:dyDescent="0.25">
      <c r="A4802" s="25"/>
      <c r="B4802" s="65"/>
      <c r="C4802" s="65"/>
      <c r="D4802" s="71"/>
      <c r="E4802" s="65"/>
      <c r="F4802" s="26"/>
    </row>
    <row r="4803" spans="1:6" x14ac:dyDescent="0.25">
      <c r="A4803" s="27"/>
      <c r="B4803" s="70"/>
      <c r="C4803" s="70"/>
      <c r="D4803" s="65"/>
      <c r="E4803" s="65"/>
      <c r="F4803" s="26"/>
    </row>
    <row r="4804" spans="1:6" x14ac:dyDescent="0.25">
      <c r="A4804" s="28" t="s">
        <v>121</v>
      </c>
      <c r="B4804" s="65"/>
      <c r="C4804" s="65"/>
      <c r="D4804" s="65"/>
      <c r="E4804" s="65"/>
      <c r="F4804" s="24"/>
    </row>
    <row r="4805" spans="1:6" x14ac:dyDescent="0.25">
      <c r="A4805" s="29" t="s">
        <v>116</v>
      </c>
      <c r="B4805" s="67"/>
      <c r="C4805" s="67"/>
      <c r="D4805" s="65"/>
      <c r="E4805" s="65"/>
      <c r="F4805" s="24"/>
    </row>
    <row r="4806" spans="1:6" x14ac:dyDescent="0.25">
      <c r="A4806" s="29" t="s">
        <v>116</v>
      </c>
      <c r="B4806" s="67"/>
      <c r="C4806" s="67"/>
      <c r="D4806" s="65"/>
      <c r="E4806" s="65"/>
      <c r="F4806" s="24"/>
    </row>
    <row r="4807" spans="1:6" x14ac:dyDescent="0.25">
      <c r="A4807" s="30" t="s">
        <v>116</v>
      </c>
      <c r="B4807" s="45"/>
      <c r="C4807" s="45"/>
      <c r="F4807" s="32"/>
    </row>
    <row r="4808" spans="1:6" x14ac:dyDescent="0.25">
      <c r="A4808" s="38" t="s">
        <v>126</v>
      </c>
      <c r="B4808" s="73"/>
      <c r="C4808" s="73"/>
      <c r="D4808" s="73"/>
      <c r="E4808" s="73"/>
      <c r="F4808" s="39"/>
    </row>
    <row r="4810" spans="1:6" x14ac:dyDescent="0.25">
      <c r="A4810" s="40" t="s">
        <v>590</v>
      </c>
      <c r="B4810" s="74" t="s">
        <v>591</v>
      </c>
      <c r="C4810" s="75"/>
      <c r="D4810" s="75"/>
      <c r="E4810" s="75"/>
      <c r="F4810" s="41"/>
    </row>
    <row r="4811" spans="1:6" x14ac:dyDescent="0.25">
      <c r="B4811" s="74" t="s">
        <v>581</v>
      </c>
    </row>
    <row r="4813" spans="1:6" x14ac:dyDescent="0.25">
      <c r="A4813" s="53" t="s">
        <v>139</v>
      </c>
      <c r="B4813" s="76"/>
      <c r="C4813" s="83" t="s">
        <v>0</v>
      </c>
      <c r="D4813" s="77" t="s">
        <v>2</v>
      </c>
      <c r="E4813" s="76" t="s">
        <v>140</v>
      </c>
      <c r="F4813" s="43" t="s">
        <v>131</v>
      </c>
    </row>
    <row r="4815" spans="1:6" x14ac:dyDescent="0.25">
      <c r="A4815" s="44" t="s">
        <v>592</v>
      </c>
      <c r="B4815" s="45"/>
      <c r="C4815" s="61">
        <v>1</v>
      </c>
      <c r="D4815" s="45" t="s">
        <v>29</v>
      </c>
      <c r="E4815" s="62">
        <v>216000</v>
      </c>
      <c r="F4815" s="46">
        <v>216000</v>
      </c>
    </row>
    <row r="4816" spans="1:6" x14ac:dyDescent="0.25">
      <c r="A4816" s="44" t="s">
        <v>530</v>
      </c>
      <c r="B4816" s="45"/>
      <c r="C4816" s="61">
        <v>0.05</v>
      </c>
      <c r="D4816" s="45" t="s">
        <v>531</v>
      </c>
      <c r="E4816" s="62">
        <v>33700</v>
      </c>
      <c r="F4816" s="46">
        <v>1685</v>
      </c>
    </row>
    <row r="4817" spans="1:6" x14ac:dyDescent="0.25">
      <c r="A4817" s="44" t="s">
        <v>583</v>
      </c>
      <c r="B4817" s="45"/>
      <c r="C4817" s="61">
        <v>0.05</v>
      </c>
      <c r="D4817" s="45" t="s">
        <v>531</v>
      </c>
      <c r="E4817" s="62">
        <v>109000</v>
      </c>
      <c r="F4817" s="46">
        <v>5450</v>
      </c>
    </row>
    <row r="4818" spans="1:6" x14ac:dyDescent="0.25">
      <c r="A4818" s="44" t="s">
        <v>584</v>
      </c>
      <c r="B4818" s="45"/>
      <c r="C4818" s="61">
        <v>1</v>
      </c>
      <c r="D4818" s="45" t="s">
        <v>29</v>
      </c>
      <c r="E4818" s="62">
        <v>50000</v>
      </c>
      <c r="F4818" s="46">
        <v>50000</v>
      </c>
    </row>
    <row r="4819" spans="1:6" x14ac:dyDescent="0.25">
      <c r="A4819" s="31" t="s">
        <v>144</v>
      </c>
      <c r="B4819" s="45"/>
      <c r="C4819" s="45"/>
      <c r="D4819" s="45"/>
      <c r="E4819" s="45"/>
      <c r="F4819" s="47">
        <v>273135</v>
      </c>
    </row>
    <row r="4821" spans="1:6" x14ac:dyDescent="0.25">
      <c r="A4821" s="53" t="s">
        <v>148</v>
      </c>
      <c r="B4821" s="76"/>
      <c r="C4821" s="77" t="s">
        <v>0</v>
      </c>
      <c r="D4821" s="76" t="s">
        <v>2</v>
      </c>
      <c r="E4821" s="76" t="s">
        <v>149</v>
      </c>
      <c r="F4821" s="43" t="s">
        <v>131</v>
      </c>
    </row>
    <row r="4823" spans="1:6" x14ac:dyDescent="0.25">
      <c r="A4823" s="44" t="s">
        <v>262</v>
      </c>
      <c r="B4823" s="45"/>
      <c r="C4823" s="61" t="s">
        <v>116</v>
      </c>
      <c r="D4823" s="45" t="s">
        <v>151</v>
      </c>
      <c r="E4823" s="62" t="s">
        <v>116</v>
      </c>
      <c r="F4823" s="46" t="s">
        <v>116</v>
      </c>
    </row>
    <row r="4825" spans="1:6" x14ac:dyDescent="0.25">
      <c r="A4825" s="54" t="s">
        <v>263</v>
      </c>
      <c r="B4825" s="55"/>
      <c r="C4825" s="63">
        <v>1</v>
      </c>
      <c r="D4825" s="55" t="s">
        <v>151</v>
      </c>
      <c r="E4825" s="64">
        <v>183297</v>
      </c>
      <c r="F4825" s="56">
        <v>183297</v>
      </c>
    </row>
    <row r="4827" spans="1:6" x14ac:dyDescent="0.25">
      <c r="A4827" s="54" t="s">
        <v>225</v>
      </c>
      <c r="B4827" s="55"/>
      <c r="C4827" s="63">
        <v>1</v>
      </c>
      <c r="D4827" s="55" t="s">
        <v>151</v>
      </c>
      <c r="E4827" s="64">
        <v>56153</v>
      </c>
      <c r="F4827" s="56">
        <v>56153</v>
      </c>
    </row>
    <row r="4829" spans="1:6" x14ac:dyDescent="0.25">
      <c r="A4829" s="54" t="s">
        <v>154</v>
      </c>
      <c r="B4829" s="55"/>
      <c r="C4829" s="63">
        <v>3</v>
      </c>
      <c r="D4829" s="55" t="s">
        <v>151</v>
      </c>
      <c r="E4829" s="64">
        <v>37951</v>
      </c>
      <c r="F4829" s="56">
        <v>113853</v>
      </c>
    </row>
    <row r="4831" spans="1:6" x14ac:dyDescent="0.25">
      <c r="A4831" s="57"/>
      <c r="B4831" s="55"/>
      <c r="C4831" s="55"/>
      <c r="D4831" s="55"/>
      <c r="E4831" s="55" t="s">
        <v>155</v>
      </c>
      <c r="F4831" s="56">
        <v>353303</v>
      </c>
    </row>
    <row r="4832" spans="1:6" x14ac:dyDescent="0.25">
      <c r="A4832" s="30" t="s">
        <v>108</v>
      </c>
      <c r="B4832" s="84">
        <v>7.0661399999999999</v>
      </c>
      <c r="C4832" s="45" t="s">
        <v>156</v>
      </c>
      <c r="D4832" s="45"/>
      <c r="E4832" s="45"/>
      <c r="F4832" s="46">
        <v>49999</v>
      </c>
    </row>
    <row r="4834" spans="1:6" x14ac:dyDescent="0.25">
      <c r="A4834" s="31" t="s">
        <v>157</v>
      </c>
      <c r="B4834" s="45"/>
      <c r="C4834" s="45"/>
      <c r="D4834" s="45"/>
      <c r="E4834" s="45"/>
      <c r="F4834" s="47">
        <v>49999</v>
      </c>
    </row>
    <row r="4836" spans="1:6" x14ac:dyDescent="0.25">
      <c r="A4836" s="58" t="s">
        <v>158</v>
      </c>
      <c r="B4836" s="76"/>
      <c r="C4836" s="83" t="s">
        <v>0</v>
      </c>
      <c r="D4836" s="77" t="s">
        <v>2</v>
      </c>
      <c r="E4836" s="76" t="s">
        <v>140</v>
      </c>
      <c r="F4836" s="43" t="s">
        <v>131</v>
      </c>
    </row>
    <row r="4838" spans="1:6" x14ac:dyDescent="0.25">
      <c r="A4838" s="44" t="s">
        <v>159</v>
      </c>
      <c r="B4838" s="45"/>
      <c r="C4838" s="61">
        <v>0.05</v>
      </c>
      <c r="D4838" s="45" t="s">
        <v>160</v>
      </c>
      <c r="E4838" s="62">
        <v>49999</v>
      </c>
      <c r="F4838" s="46">
        <v>2500</v>
      </c>
    </row>
    <row r="4840" spans="1:6" x14ac:dyDescent="0.25">
      <c r="A4840" s="31" t="s">
        <v>161</v>
      </c>
      <c r="B4840" s="45"/>
      <c r="C4840" s="45"/>
      <c r="D4840" s="45"/>
      <c r="E4840" s="45"/>
      <c r="F4840" s="47">
        <v>2500</v>
      </c>
    </row>
    <row r="4842" spans="1:6" x14ac:dyDescent="0.25">
      <c r="A4842" s="53" t="s">
        <v>194</v>
      </c>
      <c r="B4842" s="76"/>
      <c r="C4842" s="83" t="s">
        <v>0</v>
      </c>
      <c r="D4842" s="77" t="s">
        <v>2</v>
      </c>
      <c r="E4842" s="76" t="s">
        <v>140</v>
      </c>
      <c r="F4842" s="43" t="s">
        <v>131</v>
      </c>
    </row>
    <row r="4844" spans="1:6" x14ac:dyDescent="0.25">
      <c r="A4844" s="44" t="s">
        <v>248</v>
      </c>
      <c r="B4844" s="45"/>
      <c r="C4844" s="61">
        <v>10</v>
      </c>
      <c r="D4844" s="45" t="s">
        <v>249</v>
      </c>
      <c r="E4844" s="62">
        <v>1200</v>
      </c>
      <c r="F4844" s="46">
        <v>12000</v>
      </c>
    </row>
    <row r="4845" spans="1:6" x14ac:dyDescent="0.25">
      <c r="A4845" s="31" t="s">
        <v>198</v>
      </c>
      <c r="B4845" s="45"/>
      <c r="C4845" s="45"/>
      <c r="D4845" s="45"/>
      <c r="E4845" s="45"/>
      <c r="F4845" s="47">
        <v>12000</v>
      </c>
    </row>
    <row r="4847" spans="1:6" x14ac:dyDescent="0.25">
      <c r="A4847" s="48"/>
      <c r="B4847" s="45" t="s">
        <v>134</v>
      </c>
      <c r="C4847" s="45"/>
      <c r="D4847" s="78"/>
      <c r="E4847" s="79" t="s">
        <v>116</v>
      </c>
      <c r="F4847" s="49">
        <v>337634</v>
      </c>
    </row>
    <row r="4849" spans="1:6" x14ac:dyDescent="0.25">
      <c r="A4849" s="30"/>
      <c r="B4849" s="45"/>
      <c r="C4849" s="45"/>
      <c r="D4849" s="80" t="s">
        <v>135</v>
      </c>
      <c r="E4849" s="81"/>
      <c r="F4849" s="50">
        <v>337634</v>
      </c>
    </row>
    <row r="4850" spans="1:6" x14ac:dyDescent="0.25">
      <c r="A4850" s="51" t="s">
        <v>593</v>
      </c>
      <c r="B4850" s="45"/>
      <c r="C4850" s="45"/>
      <c r="D4850" s="82"/>
      <c r="E4850" s="45"/>
      <c r="F4850" s="51"/>
    </row>
    <row r="4851" spans="1:6" x14ac:dyDescent="0.25">
      <c r="A4851" s="30"/>
      <c r="B4851" s="45"/>
      <c r="C4851" s="45"/>
      <c r="D4851" s="45"/>
      <c r="E4851" s="45"/>
      <c r="F4851" s="52"/>
    </row>
    <row r="4853" spans="1:6" x14ac:dyDescent="0.25">
      <c r="A4853" s="40" t="s">
        <v>594</v>
      </c>
      <c r="B4853" s="74" t="s">
        <v>595</v>
      </c>
      <c r="C4853" s="75"/>
      <c r="D4853" s="75"/>
      <c r="E4853" s="75"/>
      <c r="F4853" s="41"/>
    </row>
    <row r="4854" spans="1:6" x14ac:dyDescent="0.25">
      <c r="B4854" s="74" t="s">
        <v>596</v>
      </c>
    </row>
    <row r="4856" spans="1:6" x14ac:dyDescent="0.25">
      <c r="A4856" s="53" t="s">
        <v>139</v>
      </c>
      <c r="B4856" s="76"/>
      <c r="C4856" s="83" t="s">
        <v>0</v>
      </c>
      <c r="D4856" s="77" t="s">
        <v>2</v>
      </c>
      <c r="E4856" s="76" t="s">
        <v>140</v>
      </c>
      <c r="F4856" s="43" t="s">
        <v>131</v>
      </c>
    </row>
    <row r="4858" spans="1:6" x14ac:dyDescent="0.25">
      <c r="A4858" s="44" t="s">
        <v>597</v>
      </c>
      <c r="B4858" s="45"/>
      <c r="C4858" s="61">
        <v>1</v>
      </c>
      <c r="D4858" s="45" t="s">
        <v>379</v>
      </c>
      <c r="E4858" s="62">
        <v>220000</v>
      </c>
      <c r="F4858" s="46">
        <v>220000</v>
      </c>
    </row>
    <row r="4859" spans="1:6" x14ac:dyDescent="0.25">
      <c r="A4859" s="44" t="s">
        <v>598</v>
      </c>
    </row>
    <row r="4860" spans="1:6" x14ac:dyDescent="0.25">
      <c r="A4860" s="44" t="s">
        <v>599</v>
      </c>
      <c r="B4860" s="45"/>
      <c r="C4860" s="61">
        <v>4</v>
      </c>
      <c r="D4860" s="45" t="s">
        <v>379</v>
      </c>
      <c r="E4860" s="62">
        <v>3200</v>
      </c>
      <c r="F4860" s="46">
        <v>12800</v>
      </c>
    </row>
    <row r="4861" spans="1:6" x14ac:dyDescent="0.25">
      <c r="A4861" s="31" t="s">
        <v>144</v>
      </c>
      <c r="B4861" s="45"/>
      <c r="C4861" s="45"/>
      <c r="D4861" s="45"/>
      <c r="E4861" s="45"/>
      <c r="F4861" s="47">
        <v>232800</v>
      </c>
    </row>
    <row r="4863" spans="1:6" x14ac:dyDescent="0.25">
      <c r="A4863" s="53" t="s">
        <v>148</v>
      </c>
      <c r="B4863" s="76"/>
      <c r="C4863" s="77" t="s">
        <v>0</v>
      </c>
      <c r="D4863" s="76" t="s">
        <v>2</v>
      </c>
      <c r="E4863" s="76" t="s">
        <v>149</v>
      </c>
      <c r="F4863" s="43" t="s">
        <v>131</v>
      </c>
    </row>
    <row r="4865" spans="1:6" x14ac:dyDescent="0.25">
      <c r="A4865" s="44" t="s">
        <v>262</v>
      </c>
      <c r="B4865" s="45"/>
      <c r="C4865" s="61" t="s">
        <v>116</v>
      </c>
      <c r="D4865" s="45" t="s">
        <v>151</v>
      </c>
      <c r="E4865" s="62" t="s">
        <v>116</v>
      </c>
      <c r="F4865" s="46" t="s">
        <v>116</v>
      </c>
    </row>
    <row r="4867" spans="1:6" x14ac:dyDescent="0.25">
      <c r="A4867" s="54" t="s">
        <v>263</v>
      </c>
      <c r="B4867" s="55"/>
      <c r="C4867" s="63">
        <v>1</v>
      </c>
      <c r="D4867" s="55" t="s">
        <v>151</v>
      </c>
      <c r="E4867" s="64">
        <v>183297</v>
      </c>
      <c r="F4867" s="56">
        <v>183297</v>
      </c>
    </row>
    <row r="4869" spans="1:6" x14ac:dyDescent="0.25">
      <c r="A4869" s="54" t="s">
        <v>225</v>
      </c>
      <c r="B4869" s="55"/>
      <c r="C4869" s="63">
        <v>1</v>
      </c>
      <c r="D4869" s="55" t="s">
        <v>151</v>
      </c>
      <c r="E4869" s="64">
        <v>56153</v>
      </c>
      <c r="F4869" s="56">
        <v>56153</v>
      </c>
    </row>
    <row r="4871" spans="1:6" x14ac:dyDescent="0.25">
      <c r="A4871" s="54" t="s">
        <v>154</v>
      </c>
      <c r="B4871" s="55"/>
      <c r="C4871" s="63">
        <v>3</v>
      </c>
      <c r="D4871" s="55" t="s">
        <v>151</v>
      </c>
      <c r="E4871" s="64">
        <v>37951</v>
      </c>
      <c r="F4871" s="56">
        <v>113853</v>
      </c>
    </row>
    <row r="4873" spans="1:6" x14ac:dyDescent="0.25">
      <c r="A4873" s="57"/>
      <c r="B4873" s="55"/>
      <c r="C4873" s="55"/>
      <c r="D4873" s="55"/>
      <c r="E4873" s="55" t="s">
        <v>155</v>
      </c>
      <c r="F4873" s="56">
        <v>353303</v>
      </c>
    </row>
    <row r="4874" spans="1:6" x14ac:dyDescent="0.25">
      <c r="A4874" s="30" t="s">
        <v>108</v>
      </c>
      <c r="B4874" s="84">
        <v>2.2081400000000002</v>
      </c>
      <c r="C4874" s="45" t="s">
        <v>156</v>
      </c>
      <c r="D4874" s="45"/>
      <c r="E4874" s="45"/>
      <c r="F4874" s="46">
        <v>160000</v>
      </c>
    </row>
    <row r="4876" spans="1:6" x14ac:dyDescent="0.25">
      <c r="A4876" s="31" t="s">
        <v>157</v>
      </c>
      <c r="B4876" s="45"/>
      <c r="C4876" s="45"/>
      <c r="D4876" s="45"/>
      <c r="E4876" s="45"/>
      <c r="F4876" s="47">
        <v>160000</v>
      </c>
    </row>
    <row r="4878" spans="1:6" x14ac:dyDescent="0.25">
      <c r="A4878" s="58" t="s">
        <v>158</v>
      </c>
      <c r="B4878" s="76"/>
      <c r="C4878" s="83" t="s">
        <v>0</v>
      </c>
      <c r="D4878" s="77" t="s">
        <v>2</v>
      </c>
      <c r="E4878" s="76" t="s">
        <v>140</v>
      </c>
      <c r="F4878" s="43" t="s">
        <v>131</v>
      </c>
    </row>
    <row r="4880" spans="1:6" x14ac:dyDescent="0.25">
      <c r="A4880" s="44" t="s">
        <v>159</v>
      </c>
      <c r="B4880" s="45"/>
      <c r="C4880" s="61">
        <v>0.05</v>
      </c>
      <c r="D4880" s="45" t="s">
        <v>160</v>
      </c>
      <c r="E4880" s="62">
        <v>160000</v>
      </c>
      <c r="F4880" s="46">
        <v>8000</v>
      </c>
    </row>
    <row r="4882" spans="1:6" x14ac:dyDescent="0.25">
      <c r="A4882" s="31" t="s">
        <v>161</v>
      </c>
      <c r="B4882" s="45"/>
      <c r="C4882" s="45"/>
      <c r="D4882" s="45"/>
      <c r="E4882" s="45"/>
      <c r="F4882" s="47">
        <v>8000</v>
      </c>
    </row>
    <row r="4884" spans="1:6" x14ac:dyDescent="0.25">
      <c r="A4884" s="53" t="s">
        <v>194</v>
      </c>
      <c r="B4884" s="76"/>
      <c r="C4884" s="83" t="s">
        <v>0</v>
      </c>
      <c r="D4884" s="77" t="s">
        <v>2</v>
      </c>
      <c r="E4884" s="76" t="s">
        <v>140</v>
      </c>
      <c r="F4884" s="43" t="s">
        <v>131</v>
      </c>
    </row>
    <row r="4886" spans="1:6" x14ac:dyDescent="0.25">
      <c r="A4886" s="44" t="s">
        <v>248</v>
      </c>
      <c r="B4886" s="45"/>
      <c r="C4886" s="61">
        <v>10</v>
      </c>
      <c r="D4886" s="45" t="s">
        <v>249</v>
      </c>
      <c r="E4886" s="62">
        <v>1200</v>
      </c>
      <c r="F4886" s="46">
        <v>12000</v>
      </c>
    </row>
    <row r="4887" spans="1:6" x14ac:dyDescent="0.25">
      <c r="A4887" s="31" t="s">
        <v>198</v>
      </c>
      <c r="B4887" s="45"/>
      <c r="C4887" s="45"/>
      <c r="D4887" s="45"/>
      <c r="E4887" s="45"/>
      <c r="F4887" s="47">
        <v>12000</v>
      </c>
    </row>
    <row r="4889" spans="1:6" x14ac:dyDescent="0.25">
      <c r="A4889" s="48"/>
      <c r="B4889" s="45" t="s">
        <v>134</v>
      </c>
      <c r="C4889" s="45"/>
      <c r="D4889" s="78"/>
      <c r="E4889" s="79" t="s">
        <v>116</v>
      </c>
      <c r="F4889" s="49">
        <v>412800</v>
      </c>
    </row>
    <row r="4891" spans="1:6" x14ac:dyDescent="0.25">
      <c r="A4891" s="30"/>
      <c r="B4891" s="45"/>
      <c r="C4891" s="45"/>
      <c r="D4891" s="80" t="s">
        <v>135</v>
      </c>
      <c r="E4891" s="81"/>
      <c r="F4891" s="50">
        <v>412800</v>
      </c>
    </row>
    <row r="4892" spans="1:6" x14ac:dyDescent="0.25">
      <c r="A4892" s="51" t="s">
        <v>600</v>
      </c>
      <c r="B4892" s="45"/>
      <c r="C4892" s="45"/>
      <c r="D4892" s="82"/>
      <c r="E4892" s="45"/>
      <c r="F4892" s="51"/>
    </row>
    <row r="4893" spans="1:6" x14ac:dyDescent="0.25">
      <c r="A4893" s="30"/>
      <c r="B4893" s="45"/>
      <c r="C4893" s="45"/>
      <c r="D4893" s="45"/>
      <c r="E4893" s="45"/>
      <c r="F4893" s="52"/>
    </row>
    <row r="4895" spans="1:6" x14ac:dyDescent="0.25">
      <c r="A4895" s="40" t="s">
        <v>601</v>
      </c>
      <c r="B4895" s="74" t="s">
        <v>602</v>
      </c>
      <c r="C4895" s="75"/>
      <c r="D4895" s="75"/>
      <c r="E4895" s="75"/>
      <c r="F4895" s="41"/>
    </row>
    <row r="4896" spans="1:6" x14ac:dyDescent="0.25">
      <c r="B4896" s="74" t="s">
        <v>603</v>
      </c>
    </row>
    <row r="4898" spans="1:6" x14ac:dyDescent="0.25">
      <c r="A4898" s="53" t="s">
        <v>139</v>
      </c>
      <c r="B4898" s="76"/>
      <c r="C4898" s="83" t="s">
        <v>0</v>
      </c>
      <c r="D4898" s="77" t="s">
        <v>2</v>
      </c>
      <c r="E4898" s="76" t="s">
        <v>140</v>
      </c>
      <c r="F4898" s="43" t="s">
        <v>131</v>
      </c>
    </row>
    <row r="4900" spans="1:6" x14ac:dyDescent="0.25">
      <c r="A4900" s="44" t="s">
        <v>604</v>
      </c>
      <c r="B4900" s="45"/>
      <c r="C4900" s="61">
        <v>1</v>
      </c>
      <c r="D4900" s="45" t="s">
        <v>379</v>
      </c>
      <c r="E4900" s="62">
        <v>550000</v>
      </c>
      <c r="F4900" s="46">
        <v>550000</v>
      </c>
    </row>
    <row r="4901" spans="1:6" x14ac:dyDescent="0.25">
      <c r="A4901" s="59" t="s">
        <v>176</v>
      </c>
      <c r="B4901" s="85"/>
      <c r="C4901" s="76"/>
      <c r="D4901" s="83" t="s">
        <v>177</v>
      </c>
      <c r="E4901" s="85"/>
      <c r="F4901" s="60"/>
    </row>
    <row r="4902" spans="1:6" x14ac:dyDescent="0.25">
      <c r="A4902" s="19"/>
      <c r="B4902" s="65"/>
      <c r="C4902" s="65"/>
      <c r="D4902" s="66"/>
      <c r="E4902" s="65"/>
      <c r="F4902" s="20"/>
    </row>
    <row r="4903" spans="1:6" x14ac:dyDescent="0.25">
      <c r="A4903" s="22" t="s">
        <v>116</v>
      </c>
      <c r="B4903" s="67"/>
      <c r="C4903" s="65"/>
      <c r="D4903" s="67" t="s">
        <v>117</v>
      </c>
      <c r="E4903" s="68" t="s">
        <v>116</v>
      </c>
      <c r="F4903" s="24"/>
    </row>
    <row r="4904" spans="1:6" x14ac:dyDescent="0.25">
      <c r="A4904" s="25" t="s">
        <v>116</v>
      </c>
      <c r="B4904" s="65"/>
      <c r="C4904" s="65"/>
      <c r="D4904" s="67" t="s">
        <v>118</v>
      </c>
      <c r="E4904" s="69" t="s">
        <v>116</v>
      </c>
      <c r="F4904" s="24"/>
    </row>
    <row r="4905" spans="1:6" x14ac:dyDescent="0.25">
      <c r="A4905" s="23" t="s">
        <v>116</v>
      </c>
      <c r="B4905" s="65"/>
      <c r="C4905" s="65"/>
      <c r="D4905" s="67" t="s">
        <v>119</v>
      </c>
      <c r="E4905" s="67" t="s">
        <v>116</v>
      </c>
      <c r="F4905" s="24"/>
    </row>
    <row r="4906" spans="1:6" x14ac:dyDescent="0.25">
      <c r="A4906" s="23" t="s">
        <v>116</v>
      </c>
      <c r="B4906" s="67"/>
      <c r="C4906" s="65"/>
      <c r="D4906" s="67" t="s">
        <v>120</v>
      </c>
      <c r="E4906" s="69">
        <v>49</v>
      </c>
      <c r="F4906" s="24"/>
    </row>
    <row r="4907" spans="1:6" x14ac:dyDescent="0.25">
      <c r="A4907" s="23" t="s">
        <v>116</v>
      </c>
      <c r="B4907" s="67"/>
      <c r="C4907" s="65"/>
      <c r="D4907" s="70"/>
      <c r="E4907" s="66"/>
      <c r="F4907" s="24"/>
    </row>
    <row r="4908" spans="1:6" x14ac:dyDescent="0.25">
      <c r="A4908" s="25"/>
      <c r="B4908" s="65"/>
      <c r="C4908" s="65"/>
      <c r="D4908" s="71"/>
      <c r="E4908" s="65"/>
      <c r="F4908" s="26"/>
    </row>
    <row r="4909" spans="1:6" x14ac:dyDescent="0.25">
      <c r="A4909" s="27"/>
      <c r="B4909" s="70"/>
      <c r="C4909" s="70"/>
      <c r="D4909" s="65"/>
      <c r="E4909" s="65"/>
      <c r="F4909" s="26"/>
    </row>
    <row r="4910" spans="1:6" x14ac:dyDescent="0.25">
      <c r="A4910" s="28" t="s">
        <v>121</v>
      </c>
      <c r="B4910" s="65"/>
      <c r="C4910" s="65"/>
      <c r="D4910" s="65"/>
      <c r="E4910" s="65"/>
      <c r="F4910" s="24"/>
    </row>
    <row r="4911" spans="1:6" x14ac:dyDescent="0.25">
      <c r="A4911" s="29" t="s">
        <v>116</v>
      </c>
      <c r="B4911" s="67"/>
      <c r="C4911" s="67"/>
      <c r="D4911" s="65"/>
      <c r="E4911" s="65"/>
      <c r="F4911" s="24"/>
    </row>
    <row r="4912" spans="1:6" x14ac:dyDescent="0.25">
      <c r="A4912" s="29" t="s">
        <v>116</v>
      </c>
      <c r="B4912" s="67"/>
      <c r="C4912" s="67"/>
      <c r="D4912" s="65"/>
      <c r="E4912" s="65"/>
      <c r="F4912" s="24"/>
    </row>
    <row r="4913" spans="1:6" x14ac:dyDescent="0.25">
      <c r="A4913" s="30" t="s">
        <v>116</v>
      </c>
      <c r="B4913" s="45"/>
      <c r="C4913" s="45"/>
      <c r="F4913" s="32"/>
    </row>
    <row r="4914" spans="1:6" x14ac:dyDescent="0.25">
      <c r="A4914" s="38" t="s">
        <v>126</v>
      </c>
      <c r="B4914" s="73"/>
      <c r="C4914" s="73"/>
      <c r="D4914" s="73"/>
      <c r="E4914" s="73"/>
      <c r="F4914" s="39"/>
    </row>
    <row r="4916" spans="1:6" x14ac:dyDescent="0.25">
      <c r="A4916" s="44" t="s">
        <v>605</v>
      </c>
    </row>
    <row r="4917" spans="1:6" x14ac:dyDescent="0.25">
      <c r="A4917" s="44" t="s">
        <v>599</v>
      </c>
      <c r="B4917" s="45"/>
      <c r="C4917" s="61">
        <v>6</v>
      </c>
      <c r="D4917" s="45" t="s">
        <v>379</v>
      </c>
      <c r="E4917" s="62">
        <v>3200</v>
      </c>
      <c r="F4917" s="46">
        <v>19200</v>
      </c>
    </row>
    <row r="4918" spans="1:6" x14ac:dyDescent="0.25">
      <c r="A4918" s="31" t="s">
        <v>144</v>
      </c>
      <c r="B4918" s="45"/>
      <c r="C4918" s="45"/>
      <c r="D4918" s="45"/>
      <c r="E4918" s="45"/>
      <c r="F4918" s="47">
        <v>569200</v>
      </c>
    </row>
    <row r="4920" spans="1:6" x14ac:dyDescent="0.25">
      <c r="A4920" s="53" t="s">
        <v>148</v>
      </c>
      <c r="B4920" s="76"/>
      <c r="C4920" s="77" t="s">
        <v>0</v>
      </c>
      <c r="D4920" s="76" t="s">
        <v>2</v>
      </c>
      <c r="E4920" s="76" t="s">
        <v>149</v>
      </c>
      <c r="F4920" s="43" t="s">
        <v>131</v>
      </c>
    </row>
    <row r="4922" spans="1:6" x14ac:dyDescent="0.25">
      <c r="A4922" s="44" t="s">
        <v>262</v>
      </c>
      <c r="B4922" s="45"/>
      <c r="C4922" s="61" t="s">
        <v>116</v>
      </c>
      <c r="D4922" s="45" t="s">
        <v>151</v>
      </c>
      <c r="E4922" s="62" t="s">
        <v>116</v>
      </c>
      <c r="F4922" s="46" t="s">
        <v>116</v>
      </c>
    </row>
    <row r="4924" spans="1:6" x14ac:dyDescent="0.25">
      <c r="A4924" s="54" t="s">
        <v>263</v>
      </c>
      <c r="B4924" s="55"/>
      <c r="C4924" s="63">
        <v>1</v>
      </c>
      <c r="D4924" s="55" t="s">
        <v>151</v>
      </c>
      <c r="E4924" s="64">
        <v>183297</v>
      </c>
      <c r="F4924" s="56">
        <v>183297</v>
      </c>
    </row>
    <row r="4926" spans="1:6" x14ac:dyDescent="0.25">
      <c r="A4926" s="54" t="s">
        <v>225</v>
      </c>
      <c r="B4926" s="55"/>
      <c r="C4926" s="63">
        <v>1</v>
      </c>
      <c r="D4926" s="55" t="s">
        <v>151</v>
      </c>
      <c r="E4926" s="64">
        <v>56153</v>
      </c>
      <c r="F4926" s="56">
        <v>56153</v>
      </c>
    </row>
    <row r="4928" spans="1:6" x14ac:dyDescent="0.25">
      <c r="A4928" s="54" t="s">
        <v>154</v>
      </c>
      <c r="B4928" s="55"/>
      <c r="C4928" s="63">
        <v>3</v>
      </c>
      <c r="D4928" s="55" t="s">
        <v>151</v>
      </c>
      <c r="E4928" s="64">
        <v>37951</v>
      </c>
      <c r="F4928" s="56">
        <v>113853</v>
      </c>
    </row>
    <row r="4930" spans="1:6" x14ac:dyDescent="0.25">
      <c r="A4930" s="57"/>
      <c r="B4930" s="55"/>
      <c r="C4930" s="55"/>
      <c r="D4930" s="55"/>
      <c r="E4930" s="55" t="s">
        <v>155</v>
      </c>
      <c r="F4930" s="56">
        <v>353303</v>
      </c>
    </row>
    <row r="4931" spans="1:6" x14ac:dyDescent="0.25">
      <c r="A4931" s="30" t="s">
        <v>108</v>
      </c>
      <c r="B4931" s="84">
        <v>5.4353699999999998</v>
      </c>
      <c r="C4931" s="45" t="s">
        <v>156</v>
      </c>
      <c r="D4931" s="45"/>
      <c r="E4931" s="45"/>
      <c r="F4931" s="46">
        <v>65001</v>
      </c>
    </row>
    <row r="4933" spans="1:6" x14ac:dyDescent="0.25">
      <c r="A4933" s="31" t="s">
        <v>157</v>
      </c>
      <c r="B4933" s="45"/>
      <c r="C4933" s="45"/>
      <c r="D4933" s="45"/>
      <c r="E4933" s="45"/>
      <c r="F4933" s="47">
        <v>65001</v>
      </c>
    </row>
    <row r="4935" spans="1:6" x14ac:dyDescent="0.25">
      <c r="A4935" s="58" t="s">
        <v>158</v>
      </c>
      <c r="B4935" s="76"/>
      <c r="C4935" s="83" t="s">
        <v>0</v>
      </c>
      <c r="D4935" s="77" t="s">
        <v>2</v>
      </c>
      <c r="E4935" s="76" t="s">
        <v>140</v>
      </c>
      <c r="F4935" s="43" t="s">
        <v>131</v>
      </c>
    </row>
    <row r="4937" spans="1:6" x14ac:dyDescent="0.25">
      <c r="A4937" s="44" t="s">
        <v>159</v>
      </c>
      <c r="B4937" s="45"/>
      <c r="C4937" s="61">
        <v>0.05</v>
      </c>
      <c r="D4937" s="45" t="s">
        <v>160</v>
      </c>
      <c r="E4937" s="62">
        <v>65001</v>
      </c>
      <c r="F4937" s="46">
        <v>3250</v>
      </c>
    </row>
    <row r="4939" spans="1:6" x14ac:dyDescent="0.25">
      <c r="A4939" s="31" t="s">
        <v>161</v>
      </c>
      <c r="B4939" s="45"/>
      <c r="C4939" s="45"/>
      <c r="D4939" s="45"/>
      <c r="E4939" s="45"/>
      <c r="F4939" s="47">
        <v>3250</v>
      </c>
    </row>
    <row r="4941" spans="1:6" x14ac:dyDescent="0.25">
      <c r="A4941" s="53" t="s">
        <v>194</v>
      </c>
      <c r="B4941" s="76"/>
      <c r="C4941" s="83" t="s">
        <v>0</v>
      </c>
      <c r="D4941" s="77" t="s">
        <v>2</v>
      </c>
      <c r="E4941" s="76" t="s">
        <v>140</v>
      </c>
      <c r="F4941" s="43" t="s">
        <v>131</v>
      </c>
    </row>
    <row r="4943" spans="1:6" x14ac:dyDescent="0.25">
      <c r="A4943" s="44" t="s">
        <v>276</v>
      </c>
      <c r="B4943" s="45"/>
      <c r="C4943" s="61">
        <v>10</v>
      </c>
      <c r="D4943" s="45" t="s">
        <v>249</v>
      </c>
      <c r="E4943" s="62">
        <v>500</v>
      </c>
      <c r="F4943" s="46">
        <v>5000</v>
      </c>
    </row>
    <row r="4944" spans="1:6" x14ac:dyDescent="0.25">
      <c r="A4944" s="31" t="s">
        <v>198</v>
      </c>
      <c r="B4944" s="45"/>
      <c r="C4944" s="45"/>
      <c r="D4944" s="45"/>
      <c r="E4944" s="45"/>
      <c r="F4944" s="47">
        <v>5000</v>
      </c>
    </row>
    <row r="4946" spans="1:6" x14ac:dyDescent="0.25">
      <c r="A4946" s="48"/>
      <c r="B4946" s="45" t="s">
        <v>134</v>
      </c>
      <c r="C4946" s="45"/>
      <c r="D4946" s="78"/>
      <c r="E4946" s="79" t="s">
        <v>116</v>
      </c>
      <c r="F4946" s="49">
        <v>642451</v>
      </c>
    </row>
    <row r="4948" spans="1:6" x14ac:dyDescent="0.25">
      <c r="A4948" s="30"/>
      <c r="B4948" s="45"/>
      <c r="C4948" s="45"/>
      <c r="D4948" s="80" t="s">
        <v>135</v>
      </c>
      <c r="E4948" s="81"/>
      <c r="F4948" s="50">
        <v>642451</v>
      </c>
    </row>
    <row r="4949" spans="1:6" x14ac:dyDescent="0.25">
      <c r="A4949" s="51" t="s">
        <v>606</v>
      </c>
      <c r="B4949" s="45"/>
      <c r="C4949" s="45"/>
      <c r="D4949" s="82"/>
      <c r="E4949" s="45"/>
      <c r="F4949" s="51"/>
    </row>
    <row r="4950" spans="1:6" x14ac:dyDescent="0.25">
      <c r="A4950" s="30"/>
      <c r="B4950" s="45"/>
      <c r="C4950" s="45"/>
      <c r="D4950" s="45"/>
      <c r="E4950" s="45"/>
      <c r="F4950" s="52"/>
    </row>
    <row r="4952" spans="1:6" x14ac:dyDescent="0.25">
      <c r="A4952" s="40" t="s">
        <v>172</v>
      </c>
      <c r="B4952" s="74" t="s">
        <v>173</v>
      </c>
      <c r="C4952" s="75"/>
      <c r="D4952" s="75"/>
      <c r="E4952" s="75"/>
      <c r="F4952" s="41"/>
    </row>
    <row r="4953" spans="1:6" x14ac:dyDescent="0.25">
      <c r="A4953" s="53" t="s">
        <v>148</v>
      </c>
      <c r="B4953" s="76"/>
      <c r="C4953" s="77" t="s">
        <v>0</v>
      </c>
      <c r="D4953" s="76" t="s">
        <v>2</v>
      </c>
      <c r="E4953" s="76" t="s">
        <v>149</v>
      </c>
      <c r="F4953" s="43" t="s">
        <v>131</v>
      </c>
    </row>
    <row r="4955" spans="1:6" x14ac:dyDescent="0.25">
      <c r="A4955" s="44" t="s">
        <v>174</v>
      </c>
      <c r="B4955" s="45"/>
      <c r="C4955" s="61" t="s">
        <v>116</v>
      </c>
      <c r="D4955" s="45" t="s">
        <v>151</v>
      </c>
      <c r="E4955" s="62" t="s">
        <v>116</v>
      </c>
      <c r="F4955" s="46" t="s">
        <v>116</v>
      </c>
    </row>
    <row r="4957" spans="1:6" x14ac:dyDescent="0.25">
      <c r="A4957" s="54" t="s">
        <v>175</v>
      </c>
      <c r="B4957" s="55"/>
      <c r="C4957" s="63">
        <v>1</v>
      </c>
      <c r="D4957" s="55" t="s">
        <v>151</v>
      </c>
      <c r="E4957" s="64">
        <v>126393</v>
      </c>
      <c r="F4957" s="56">
        <v>126393</v>
      </c>
    </row>
    <row r="4959" spans="1:6" x14ac:dyDescent="0.25">
      <c r="A4959" s="54" t="s">
        <v>154</v>
      </c>
      <c r="B4959" s="55"/>
      <c r="C4959" s="63">
        <v>2</v>
      </c>
      <c r="D4959" s="55" t="s">
        <v>151</v>
      </c>
      <c r="E4959" s="64">
        <v>37951</v>
      </c>
      <c r="F4959" s="56">
        <v>75902</v>
      </c>
    </row>
    <row r="4961" spans="1:6" x14ac:dyDescent="0.25">
      <c r="A4961" s="57"/>
      <c r="B4961" s="55"/>
      <c r="C4961" s="55"/>
      <c r="D4961" s="55"/>
      <c r="E4961" s="55" t="s">
        <v>155</v>
      </c>
      <c r="F4961" s="56">
        <v>202295</v>
      </c>
    </row>
    <row r="4962" spans="1:6" x14ac:dyDescent="0.25">
      <c r="A4962" s="30" t="s">
        <v>108</v>
      </c>
      <c r="B4962" s="84">
        <v>6</v>
      </c>
      <c r="C4962" s="45" t="s">
        <v>156</v>
      </c>
      <c r="D4962" s="45"/>
      <c r="E4962" s="45"/>
      <c r="F4962" s="46">
        <v>33717</v>
      </c>
    </row>
    <row r="4964" spans="1:6" x14ac:dyDescent="0.25">
      <c r="A4964" s="31" t="s">
        <v>157</v>
      </c>
      <c r="B4964" s="45"/>
      <c r="C4964" s="45"/>
      <c r="D4964" s="45"/>
      <c r="E4964" s="45"/>
      <c r="F4964" s="47">
        <v>33717</v>
      </c>
    </row>
    <row r="4966" spans="1:6" x14ac:dyDescent="0.25">
      <c r="A4966" s="58" t="s">
        <v>158</v>
      </c>
      <c r="B4966" s="76"/>
      <c r="C4966" s="83" t="s">
        <v>0</v>
      </c>
      <c r="D4966" s="77" t="s">
        <v>2</v>
      </c>
      <c r="E4966" s="76" t="s">
        <v>140</v>
      </c>
      <c r="F4966" s="43" t="s">
        <v>131</v>
      </c>
    </row>
    <row r="4968" spans="1:6" x14ac:dyDescent="0.25">
      <c r="A4968" s="44" t="s">
        <v>159</v>
      </c>
      <c r="B4968" s="45"/>
      <c r="C4968" s="61">
        <v>0.05</v>
      </c>
      <c r="D4968" s="45" t="s">
        <v>160</v>
      </c>
      <c r="E4968" s="62">
        <v>33717</v>
      </c>
      <c r="F4968" s="46">
        <v>1686</v>
      </c>
    </row>
    <row r="4970" spans="1:6" x14ac:dyDescent="0.25">
      <c r="A4970" s="31" t="s">
        <v>161</v>
      </c>
      <c r="B4970" s="45"/>
      <c r="C4970" s="45"/>
      <c r="D4970" s="45"/>
      <c r="E4970" s="45"/>
      <c r="F4970" s="47">
        <v>1686</v>
      </c>
    </row>
    <row r="4972" spans="1:6" x14ac:dyDescent="0.25">
      <c r="A4972" s="48"/>
      <c r="B4972" s="45" t="s">
        <v>134</v>
      </c>
      <c r="C4972" s="45"/>
      <c r="D4972" s="78"/>
      <c r="E4972" s="79" t="s">
        <v>116</v>
      </c>
      <c r="F4972" s="49">
        <v>35403</v>
      </c>
    </row>
    <row r="4974" spans="1:6" x14ac:dyDescent="0.25">
      <c r="A4974" s="30"/>
      <c r="B4974" s="45"/>
      <c r="C4974" s="45"/>
      <c r="D4974" s="80" t="s">
        <v>135</v>
      </c>
      <c r="E4974" s="81"/>
      <c r="F4974" s="50">
        <v>35403</v>
      </c>
    </row>
    <row r="4975" spans="1:6" x14ac:dyDescent="0.25">
      <c r="A4975" s="51" t="s">
        <v>178</v>
      </c>
      <c r="B4975" s="45"/>
      <c r="C4975" s="45"/>
      <c r="D4975" s="82"/>
      <c r="E4975" s="45"/>
      <c r="F4975" s="51"/>
    </row>
    <row r="4976" spans="1:6" x14ac:dyDescent="0.25">
      <c r="A4976" s="30"/>
      <c r="B4976" s="45"/>
      <c r="C4976" s="45"/>
      <c r="D4976" s="45"/>
      <c r="E4976" s="45"/>
      <c r="F4976" s="52"/>
    </row>
    <row r="4978" spans="1:6" x14ac:dyDescent="0.25">
      <c r="A4978" s="40" t="s">
        <v>184</v>
      </c>
      <c r="B4978" s="74" t="s">
        <v>185</v>
      </c>
      <c r="C4978" s="75"/>
      <c r="D4978" s="75"/>
      <c r="E4978" s="75"/>
      <c r="F4978" s="41"/>
    </row>
    <row r="4979" spans="1:6" x14ac:dyDescent="0.25">
      <c r="A4979" s="53" t="s">
        <v>148</v>
      </c>
      <c r="B4979" s="76"/>
      <c r="C4979" s="77" t="s">
        <v>0</v>
      </c>
      <c r="D4979" s="76" t="s">
        <v>2</v>
      </c>
      <c r="E4979" s="76" t="s">
        <v>149</v>
      </c>
      <c r="F4979" s="43" t="s">
        <v>131</v>
      </c>
    </row>
    <row r="4981" spans="1:6" x14ac:dyDescent="0.25">
      <c r="A4981" s="44" t="s">
        <v>174</v>
      </c>
      <c r="B4981" s="45"/>
      <c r="C4981" s="61" t="s">
        <v>116</v>
      </c>
      <c r="D4981" s="45" t="s">
        <v>151</v>
      </c>
      <c r="E4981" s="62" t="s">
        <v>116</v>
      </c>
      <c r="F4981" s="46" t="s">
        <v>116</v>
      </c>
    </row>
    <row r="4983" spans="1:6" x14ac:dyDescent="0.25">
      <c r="A4983" s="54" t="s">
        <v>175</v>
      </c>
      <c r="B4983" s="55"/>
      <c r="C4983" s="63">
        <v>1</v>
      </c>
      <c r="D4983" s="55" t="s">
        <v>151</v>
      </c>
      <c r="E4983" s="64">
        <v>126393</v>
      </c>
      <c r="F4983" s="56">
        <v>126393</v>
      </c>
    </row>
    <row r="4985" spans="1:6" x14ac:dyDescent="0.25">
      <c r="A4985" s="54" t="s">
        <v>154</v>
      </c>
      <c r="B4985" s="55"/>
      <c r="C4985" s="63">
        <v>2</v>
      </c>
      <c r="D4985" s="55" t="s">
        <v>151</v>
      </c>
      <c r="E4985" s="64">
        <v>37951</v>
      </c>
      <c r="F4985" s="56">
        <v>75902</v>
      </c>
    </row>
    <row r="4987" spans="1:6" x14ac:dyDescent="0.25">
      <c r="A4987" s="57"/>
      <c r="B4987" s="55"/>
      <c r="C4987" s="55"/>
      <c r="D4987" s="55"/>
      <c r="E4987" s="55" t="s">
        <v>155</v>
      </c>
      <c r="F4987" s="56">
        <v>202295</v>
      </c>
    </row>
    <row r="4988" spans="1:6" x14ac:dyDescent="0.25">
      <c r="A4988" s="30" t="s">
        <v>108</v>
      </c>
      <c r="B4988" s="84">
        <v>12.260910000000001</v>
      </c>
      <c r="C4988" s="45" t="s">
        <v>156</v>
      </c>
      <c r="D4988" s="45"/>
      <c r="E4988" s="45"/>
      <c r="F4988" s="46">
        <v>16499</v>
      </c>
    </row>
    <row r="4990" spans="1:6" x14ac:dyDescent="0.25">
      <c r="A4990" s="31" t="s">
        <v>157</v>
      </c>
      <c r="B4990" s="45"/>
      <c r="C4990" s="45"/>
      <c r="D4990" s="45"/>
      <c r="E4990" s="45"/>
      <c r="F4990" s="47">
        <v>16499</v>
      </c>
    </row>
    <row r="4992" spans="1:6" x14ac:dyDescent="0.25">
      <c r="A4992" s="58" t="s">
        <v>158</v>
      </c>
      <c r="B4992" s="76"/>
      <c r="C4992" s="83" t="s">
        <v>0</v>
      </c>
      <c r="D4992" s="77" t="s">
        <v>2</v>
      </c>
      <c r="E4992" s="76" t="s">
        <v>140</v>
      </c>
      <c r="F4992" s="43" t="s">
        <v>131</v>
      </c>
    </row>
    <row r="4994" spans="1:6" x14ac:dyDescent="0.25">
      <c r="A4994" s="44" t="s">
        <v>159</v>
      </c>
      <c r="B4994" s="45"/>
      <c r="C4994" s="61">
        <v>4.4999999999999998E-2</v>
      </c>
      <c r="D4994" s="45" t="s">
        <v>160</v>
      </c>
      <c r="E4994" s="62">
        <v>16499</v>
      </c>
      <c r="F4994" s="46">
        <v>742</v>
      </c>
    </row>
    <row r="4996" spans="1:6" x14ac:dyDescent="0.25">
      <c r="A4996" s="31" t="s">
        <v>161</v>
      </c>
      <c r="B4996" s="45"/>
      <c r="C4996" s="45"/>
      <c r="D4996" s="45"/>
      <c r="E4996" s="45"/>
      <c r="F4996" s="47">
        <v>742</v>
      </c>
    </row>
    <row r="4998" spans="1:6" x14ac:dyDescent="0.25">
      <c r="A4998" s="42" t="s">
        <v>129</v>
      </c>
      <c r="B4998" s="76"/>
      <c r="C4998" s="77" t="s">
        <v>0</v>
      </c>
      <c r="D4998" s="76" t="s">
        <v>2</v>
      </c>
      <c r="E4998" s="76" t="s">
        <v>130</v>
      </c>
      <c r="F4998" s="43" t="s">
        <v>131</v>
      </c>
    </row>
    <row r="5000" spans="1:6" x14ac:dyDescent="0.25">
      <c r="A5000" s="44" t="s">
        <v>186</v>
      </c>
      <c r="B5000" s="45"/>
      <c r="C5000" s="61" t="s">
        <v>116</v>
      </c>
      <c r="D5000" s="45" t="s">
        <v>113</v>
      </c>
      <c r="E5000" s="62" t="s">
        <v>116</v>
      </c>
      <c r="F5000" s="46" t="s">
        <v>116</v>
      </c>
    </row>
    <row r="5002" spans="1:6" x14ac:dyDescent="0.25">
      <c r="A5002" s="54" t="s">
        <v>187</v>
      </c>
      <c r="B5002" s="55"/>
      <c r="C5002" s="63">
        <v>2</v>
      </c>
      <c r="D5002" s="55" t="s">
        <v>110</v>
      </c>
      <c r="E5002" s="64">
        <v>8800</v>
      </c>
      <c r="F5002" s="56">
        <v>17600</v>
      </c>
    </row>
    <row r="5003" spans="1:6" x14ac:dyDescent="0.25">
      <c r="A5003" s="54" t="s">
        <v>154</v>
      </c>
      <c r="B5003" s="55"/>
      <c r="C5003" s="63">
        <v>1</v>
      </c>
      <c r="D5003" s="55" t="s">
        <v>151</v>
      </c>
      <c r="E5003" s="64">
        <v>37951</v>
      </c>
      <c r="F5003" s="56">
        <v>37951</v>
      </c>
    </row>
    <row r="5004" spans="1:6" x14ac:dyDescent="0.25">
      <c r="A5004" s="54" t="s">
        <v>188</v>
      </c>
      <c r="B5004" s="55"/>
      <c r="C5004" s="63">
        <v>1</v>
      </c>
      <c r="D5004" s="55" t="s">
        <v>167</v>
      </c>
      <c r="E5004" s="64">
        <v>80000</v>
      </c>
      <c r="F5004" s="56">
        <v>80000</v>
      </c>
    </row>
    <row r="5005" spans="1:6" x14ac:dyDescent="0.25">
      <c r="A5005" s="57"/>
      <c r="B5005" s="55"/>
      <c r="C5005" s="55"/>
      <c r="D5005" s="55"/>
      <c r="E5005" s="55" t="s">
        <v>155</v>
      </c>
      <c r="F5005" s="56">
        <v>135551</v>
      </c>
    </row>
    <row r="5006" spans="1:6" x14ac:dyDescent="0.25">
      <c r="A5006" s="30" t="s">
        <v>108</v>
      </c>
      <c r="B5006" s="84">
        <v>15</v>
      </c>
      <c r="C5006" s="45" t="s">
        <v>189</v>
      </c>
      <c r="D5006" s="45"/>
      <c r="E5006" s="45"/>
      <c r="F5006" s="46">
        <v>9037</v>
      </c>
    </row>
    <row r="5008" spans="1:6" x14ac:dyDescent="0.25">
      <c r="A5008" s="31" t="s">
        <v>133</v>
      </c>
      <c r="B5008" s="45"/>
      <c r="C5008" s="45"/>
      <c r="D5008" s="45"/>
      <c r="E5008" s="45"/>
      <c r="F5008" s="47">
        <v>9037</v>
      </c>
    </row>
    <row r="5010" spans="1:6" x14ac:dyDescent="0.25">
      <c r="A5010" s="48"/>
      <c r="B5010" s="45" t="s">
        <v>134</v>
      </c>
      <c r="C5010" s="45"/>
      <c r="D5010" s="78"/>
      <c r="E5010" s="79" t="s">
        <v>116</v>
      </c>
      <c r="F5010" s="49">
        <v>26278</v>
      </c>
    </row>
    <row r="5012" spans="1:6" x14ac:dyDescent="0.25">
      <c r="A5012" s="30"/>
      <c r="B5012" s="45"/>
      <c r="C5012" s="45"/>
      <c r="D5012" s="80" t="s">
        <v>135</v>
      </c>
      <c r="E5012" s="81"/>
      <c r="F5012" s="50">
        <v>26278</v>
      </c>
    </row>
    <row r="5013" spans="1:6" x14ac:dyDescent="0.25">
      <c r="A5013" s="51" t="s">
        <v>190</v>
      </c>
      <c r="B5013" s="45"/>
      <c r="C5013" s="45"/>
      <c r="D5013" s="82"/>
      <c r="E5013" s="45"/>
      <c r="F5013" s="51"/>
    </row>
    <row r="5014" spans="1:6" x14ac:dyDescent="0.25">
      <c r="A5014" s="30"/>
      <c r="B5014" s="45"/>
      <c r="C5014" s="45"/>
      <c r="D5014" s="45"/>
      <c r="E5014" s="45"/>
      <c r="F5014" s="52"/>
    </row>
    <row r="5016" spans="1:6" x14ac:dyDescent="0.25">
      <c r="A5016" s="59" t="s">
        <v>176</v>
      </c>
      <c r="B5016" s="85"/>
      <c r="C5016" s="76"/>
      <c r="D5016" s="83" t="s">
        <v>177</v>
      </c>
      <c r="E5016" s="85"/>
      <c r="F5016" s="60"/>
    </row>
    <row r="5017" spans="1:6" x14ac:dyDescent="0.25">
      <c r="A5017" s="19"/>
      <c r="B5017" s="65"/>
      <c r="C5017" s="65"/>
      <c r="D5017" s="66"/>
      <c r="E5017" s="65"/>
      <c r="F5017" s="20"/>
    </row>
    <row r="5018" spans="1:6" x14ac:dyDescent="0.25">
      <c r="A5018" s="22" t="s">
        <v>116</v>
      </c>
      <c r="B5018" s="67"/>
      <c r="C5018" s="65"/>
      <c r="D5018" s="67" t="s">
        <v>117</v>
      </c>
      <c r="E5018" s="68" t="s">
        <v>116</v>
      </c>
      <c r="F5018" s="24"/>
    </row>
    <row r="5019" spans="1:6" x14ac:dyDescent="0.25">
      <c r="A5019" s="25" t="s">
        <v>116</v>
      </c>
      <c r="B5019" s="65"/>
      <c r="C5019" s="65"/>
      <c r="D5019" s="67" t="s">
        <v>118</v>
      </c>
      <c r="E5019" s="69" t="s">
        <v>116</v>
      </c>
      <c r="F5019" s="24"/>
    </row>
    <row r="5020" spans="1:6" x14ac:dyDescent="0.25">
      <c r="A5020" s="23" t="s">
        <v>116</v>
      </c>
      <c r="B5020" s="65"/>
      <c r="C5020" s="65"/>
      <c r="D5020" s="67" t="s">
        <v>119</v>
      </c>
      <c r="E5020" s="67" t="s">
        <v>116</v>
      </c>
      <c r="F5020" s="24"/>
    </row>
    <row r="5021" spans="1:6" x14ac:dyDescent="0.25">
      <c r="A5021" s="23" t="s">
        <v>116</v>
      </c>
      <c r="B5021" s="67"/>
      <c r="C5021" s="65"/>
      <c r="D5021" s="67" t="s">
        <v>120</v>
      </c>
      <c r="E5021" s="69">
        <v>50</v>
      </c>
      <c r="F5021" s="24"/>
    </row>
    <row r="5022" spans="1:6" x14ac:dyDescent="0.25">
      <c r="A5022" s="23" t="s">
        <v>116</v>
      </c>
      <c r="B5022" s="67"/>
      <c r="C5022" s="65"/>
      <c r="D5022" s="70"/>
      <c r="E5022" s="66"/>
      <c r="F5022" s="24"/>
    </row>
    <row r="5023" spans="1:6" x14ac:dyDescent="0.25">
      <c r="A5023" s="25"/>
      <c r="B5023" s="65"/>
      <c r="C5023" s="65"/>
      <c r="D5023" s="71"/>
      <c r="E5023" s="65"/>
      <c r="F5023" s="26"/>
    </row>
    <row r="5024" spans="1:6" x14ac:dyDescent="0.25">
      <c r="A5024" s="27"/>
      <c r="B5024" s="70"/>
      <c r="C5024" s="70"/>
      <c r="D5024" s="65"/>
      <c r="E5024" s="65"/>
      <c r="F5024" s="26"/>
    </row>
    <row r="5025" spans="1:6" x14ac:dyDescent="0.25">
      <c r="A5025" s="28" t="s">
        <v>121</v>
      </c>
      <c r="B5025" s="65"/>
      <c r="C5025" s="65"/>
      <c r="D5025" s="65"/>
      <c r="E5025" s="65"/>
      <c r="F5025" s="24"/>
    </row>
    <row r="5026" spans="1:6" x14ac:dyDescent="0.25">
      <c r="A5026" s="29" t="s">
        <v>116</v>
      </c>
      <c r="B5026" s="67"/>
      <c r="C5026" s="67"/>
      <c r="D5026" s="65"/>
      <c r="E5026" s="65"/>
      <c r="F5026" s="24"/>
    </row>
    <row r="5027" spans="1:6" x14ac:dyDescent="0.25">
      <c r="A5027" s="29" t="s">
        <v>116</v>
      </c>
      <c r="B5027" s="67"/>
      <c r="C5027" s="67"/>
      <c r="D5027" s="65"/>
      <c r="E5027" s="65"/>
      <c r="F5027" s="24"/>
    </row>
    <row r="5028" spans="1:6" x14ac:dyDescent="0.25">
      <c r="A5028" s="30" t="s">
        <v>116</v>
      </c>
      <c r="B5028" s="45"/>
      <c r="C5028" s="45"/>
      <c r="F5028" s="32"/>
    </row>
    <row r="5029" spans="1:6" x14ac:dyDescent="0.25">
      <c r="A5029" s="38" t="s">
        <v>126</v>
      </c>
      <c r="B5029" s="73"/>
      <c r="C5029" s="73"/>
      <c r="D5029" s="73"/>
      <c r="E5029" s="73"/>
      <c r="F5029" s="39"/>
    </row>
    <row r="5031" spans="1:6" x14ac:dyDescent="0.25">
      <c r="A5031" s="40" t="s">
        <v>218</v>
      </c>
      <c r="B5031" s="74" t="s">
        <v>219</v>
      </c>
      <c r="C5031" s="75"/>
      <c r="D5031" s="75"/>
      <c r="E5031" s="75"/>
      <c r="F5031" s="41"/>
    </row>
    <row r="5032" spans="1:6" x14ac:dyDescent="0.25">
      <c r="A5032" s="53" t="s">
        <v>139</v>
      </c>
      <c r="B5032" s="76"/>
      <c r="C5032" s="83" t="s">
        <v>0</v>
      </c>
      <c r="D5032" s="77" t="s">
        <v>2</v>
      </c>
      <c r="E5032" s="76" t="s">
        <v>140</v>
      </c>
      <c r="F5032" s="43" t="s">
        <v>131</v>
      </c>
    </row>
    <row r="5034" spans="1:6" x14ac:dyDescent="0.25">
      <c r="A5034" s="44" t="s">
        <v>216</v>
      </c>
      <c r="B5034" s="45"/>
      <c r="C5034" s="61">
        <v>0.05</v>
      </c>
      <c r="D5034" s="45" t="s">
        <v>163</v>
      </c>
      <c r="E5034" s="62">
        <v>130000</v>
      </c>
      <c r="F5034" s="46">
        <v>6500</v>
      </c>
    </row>
    <row r="5036" spans="1:6" x14ac:dyDescent="0.25">
      <c r="A5036" s="31" t="s">
        <v>144</v>
      </c>
      <c r="B5036" s="45"/>
      <c r="C5036" s="45"/>
      <c r="D5036" s="45"/>
      <c r="E5036" s="45"/>
      <c r="F5036" s="47">
        <v>6500</v>
      </c>
    </row>
    <row r="5038" spans="1:6" x14ac:dyDescent="0.25">
      <c r="A5038" s="53" t="s">
        <v>148</v>
      </c>
      <c r="B5038" s="76"/>
      <c r="C5038" s="77" t="s">
        <v>0</v>
      </c>
      <c r="D5038" s="76" t="s">
        <v>2</v>
      </c>
      <c r="E5038" s="76" t="s">
        <v>149</v>
      </c>
      <c r="F5038" s="43" t="s">
        <v>131</v>
      </c>
    </row>
    <row r="5040" spans="1:6" x14ac:dyDescent="0.25">
      <c r="A5040" s="44" t="s">
        <v>154</v>
      </c>
      <c r="B5040" s="45"/>
      <c r="C5040" s="61">
        <v>0.32937</v>
      </c>
      <c r="D5040" s="45" t="s">
        <v>151</v>
      </c>
      <c r="E5040" s="62">
        <v>37951</v>
      </c>
      <c r="F5040" s="46">
        <v>12500</v>
      </c>
    </row>
    <row r="5042" spans="1:6" x14ac:dyDescent="0.25">
      <c r="A5042" s="31" t="s">
        <v>157</v>
      </c>
      <c r="B5042" s="45"/>
      <c r="C5042" s="45"/>
      <c r="D5042" s="45"/>
      <c r="E5042" s="45"/>
      <c r="F5042" s="47">
        <v>12500</v>
      </c>
    </row>
    <row r="5044" spans="1:6" x14ac:dyDescent="0.25">
      <c r="A5044" s="58" t="s">
        <v>158</v>
      </c>
      <c r="B5044" s="76"/>
      <c r="C5044" s="83" t="s">
        <v>0</v>
      </c>
      <c r="D5044" s="77" t="s">
        <v>2</v>
      </c>
      <c r="E5044" s="76" t="s">
        <v>140</v>
      </c>
      <c r="F5044" s="43" t="s">
        <v>131</v>
      </c>
    </row>
    <row r="5046" spans="1:6" x14ac:dyDescent="0.25">
      <c r="A5046" s="44" t="s">
        <v>159</v>
      </c>
      <c r="B5046" s="45"/>
      <c r="C5046" s="61">
        <v>4.4999999999999998E-2</v>
      </c>
      <c r="D5046" s="45" t="s">
        <v>160</v>
      </c>
      <c r="E5046" s="62">
        <v>12500</v>
      </c>
      <c r="F5046" s="46">
        <v>563</v>
      </c>
    </row>
    <row r="5048" spans="1:6" x14ac:dyDescent="0.25">
      <c r="A5048" s="31" t="s">
        <v>161</v>
      </c>
      <c r="B5048" s="45"/>
      <c r="C5048" s="45"/>
      <c r="D5048" s="45"/>
      <c r="E5048" s="45"/>
      <c r="F5048" s="47">
        <v>563</v>
      </c>
    </row>
    <row r="5050" spans="1:6" x14ac:dyDescent="0.25">
      <c r="A5050" s="48"/>
      <c r="B5050" s="45" t="s">
        <v>134</v>
      </c>
      <c r="C5050" s="45"/>
      <c r="D5050" s="78"/>
      <c r="E5050" s="79" t="s">
        <v>116</v>
      </c>
      <c r="F5050" s="49">
        <v>19563</v>
      </c>
    </row>
    <row r="5052" spans="1:6" x14ac:dyDescent="0.25">
      <c r="A5052" s="30"/>
      <c r="B5052" s="45"/>
      <c r="C5052" s="45"/>
      <c r="D5052" s="80" t="s">
        <v>135</v>
      </c>
      <c r="E5052" s="81"/>
      <c r="F5052" s="50">
        <v>19563</v>
      </c>
    </row>
    <row r="5053" spans="1:6" x14ac:dyDescent="0.25">
      <c r="A5053" s="51" t="s">
        <v>220</v>
      </c>
      <c r="B5053" s="45"/>
      <c r="C5053" s="45"/>
      <c r="D5053" s="82"/>
      <c r="E5053" s="45"/>
      <c r="F5053" s="51"/>
    </row>
    <row r="5054" spans="1:6" x14ac:dyDescent="0.25">
      <c r="A5054" s="30"/>
      <c r="B5054" s="45"/>
      <c r="C5054" s="45"/>
      <c r="D5054" s="45"/>
      <c r="E5054" s="45"/>
      <c r="F5054" s="52"/>
    </row>
    <row r="5056" spans="1:6" x14ac:dyDescent="0.25">
      <c r="A5056" s="40" t="s">
        <v>486</v>
      </c>
      <c r="B5056" s="74" t="s">
        <v>487</v>
      </c>
      <c r="C5056" s="75"/>
      <c r="D5056" s="75"/>
      <c r="E5056" s="75"/>
      <c r="F5056" s="41"/>
    </row>
    <row r="5057" spans="1:6" x14ac:dyDescent="0.25">
      <c r="A5057" s="53" t="s">
        <v>139</v>
      </c>
      <c r="B5057" s="76"/>
      <c r="C5057" s="83" t="s">
        <v>0</v>
      </c>
      <c r="D5057" s="77" t="s">
        <v>2</v>
      </c>
      <c r="E5057" s="76" t="s">
        <v>140</v>
      </c>
      <c r="F5057" s="43" t="s">
        <v>131</v>
      </c>
    </row>
    <row r="5059" spans="1:6" x14ac:dyDescent="0.25">
      <c r="A5059" s="44" t="s">
        <v>488</v>
      </c>
      <c r="B5059" s="45"/>
      <c r="C5059" s="61">
        <v>0.42</v>
      </c>
      <c r="D5059" s="45" t="s">
        <v>33</v>
      </c>
      <c r="E5059" s="62">
        <v>88000</v>
      </c>
      <c r="F5059" s="46">
        <v>36960</v>
      </c>
    </row>
    <row r="5060" spans="1:6" x14ac:dyDescent="0.25">
      <c r="A5060" s="31" t="s">
        <v>144</v>
      </c>
      <c r="B5060" s="45"/>
      <c r="C5060" s="45"/>
      <c r="D5060" s="45"/>
      <c r="E5060" s="45"/>
      <c r="F5060" s="47">
        <v>36960</v>
      </c>
    </row>
    <row r="5062" spans="1:6" x14ac:dyDescent="0.25">
      <c r="A5062" s="53" t="s">
        <v>148</v>
      </c>
      <c r="B5062" s="76"/>
      <c r="C5062" s="77" t="s">
        <v>0</v>
      </c>
      <c r="D5062" s="76" t="s">
        <v>2</v>
      </c>
      <c r="E5062" s="76" t="s">
        <v>149</v>
      </c>
      <c r="F5062" s="43" t="s">
        <v>131</v>
      </c>
    </row>
    <row r="5064" spans="1:6" x14ac:dyDescent="0.25">
      <c r="A5064" s="44" t="s">
        <v>223</v>
      </c>
      <c r="B5064" s="45"/>
      <c r="C5064" s="61" t="s">
        <v>116</v>
      </c>
      <c r="D5064" s="45" t="s">
        <v>151</v>
      </c>
      <c r="E5064" s="62" t="s">
        <v>116</v>
      </c>
      <c r="F5064" s="46" t="s">
        <v>116</v>
      </c>
    </row>
    <row r="5066" spans="1:6" x14ac:dyDescent="0.25">
      <c r="A5066" s="54" t="s">
        <v>224</v>
      </c>
      <c r="B5066" s="55"/>
      <c r="C5066" s="63">
        <v>1</v>
      </c>
      <c r="D5066" s="55" t="s">
        <v>151</v>
      </c>
      <c r="E5066" s="64">
        <v>181247</v>
      </c>
      <c r="F5066" s="56">
        <v>181247</v>
      </c>
    </row>
    <row r="5068" spans="1:6" x14ac:dyDescent="0.25">
      <c r="A5068" s="54" t="s">
        <v>225</v>
      </c>
      <c r="B5068" s="55"/>
      <c r="C5068" s="63">
        <v>1</v>
      </c>
      <c r="D5068" s="55" t="s">
        <v>151</v>
      </c>
      <c r="E5068" s="64">
        <v>56153</v>
      </c>
      <c r="F5068" s="56">
        <v>56153</v>
      </c>
    </row>
    <row r="5070" spans="1:6" x14ac:dyDescent="0.25">
      <c r="A5070" s="54" t="s">
        <v>154</v>
      </c>
      <c r="B5070" s="55"/>
      <c r="C5070" s="63">
        <v>1</v>
      </c>
      <c r="D5070" s="55" t="s">
        <v>151</v>
      </c>
      <c r="E5070" s="64">
        <v>37951</v>
      </c>
      <c r="F5070" s="56">
        <v>37951</v>
      </c>
    </row>
    <row r="5072" spans="1:6" x14ac:dyDescent="0.25">
      <c r="A5072" s="57"/>
      <c r="B5072" s="55"/>
      <c r="C5072" s="55"/>
      <c r="D5072" s="55"/>
      <c r="E5072" s="55" t="s">
        <v>155</v>
      </c>
      <c r="F5072" s="56">
        <v>275351</v>
      </c>
    </row>
    <row r="5073" spans="1:6" x14ac:dyDescent="0.25">
      <c r="A5073" s="30" t="s">
        <v>108</v>
      </c>
      <c r="B5073" s="84">
        <v>2.8984700000000001</v>
      </c>
      <c r="C5073" s="45" t="s">
        <v>156</v>
      </c>
      <c r="D5073" s="45"/>
      <c r="E5073" s="45"/>
      <c r="F5073" s="46">
        <v>94999</v>
      </c>
    </row>
    <row r="5075" spans="1:6" x14ac:dyDescent="0.25">
      <c r="A5075" s="31" t="s">
        <v>157</v>
      </c>
      <c r="B5075" s="45"/>
      <c r="C5075" s="45"/>
      <c r="D5075" s="45"/>
      <c r="E5075" s="45"/>
      <c r="F5075" s="47">
        <v>94999</v>
      </c>
    </row>
    <row r="5077" spans="1:6" x14ac:dyDescent="0.25">
      <c r="A5077" s="58" t="s">
        <v>158</v>
      </c>
      <c r="B5077" s="76"/>
      <c r="C5077" s="83" t="s">
        <v>0</v>
      </c>
      <c r="D5077" s="77" t="s">
        <v>2</v>
      </c>
      <c r="E5077" s="76" t="s">
        <v>140</v>
      </c>
      <c r="F5077" s="43" t="s">
        <v>131</v>
      </c>
    </row>
    <row r="5079" spans="1:6" x14ac:dyDescent="0.25">
      <c r="A5079" s="44" t="s">
        <v>159</v>
      </c>
      <c r="B5079" s="45"/>
      <c r="C5079" s="61">
        <v>0.05</v>
      </c>
      <c r="D5079" s="45" t="s">
        <v>160</v>
      </c>
      <c r="E5079" s="62">
        <v>94999</v>
      </c>
      <c r="F5079" s="46">
        <v>4750</v>
      </c>
    </row>
    <row r="5081" spans="1:6" x14ac:dyDescent="0.25">
      <c r="A5081" s="31" t="s">
        <v>161</v>
      </c>
      <c r="B5081" s="45"/>
      <c r="C5081" s="45"/>
      <c r="D5081" s="45"/>
      <c r="E5081" s="45"/>
      <c r="F5081" s="47">
        <v>4750</v>
      </c>
    </row>
    <row r="5083" spans="1:6" x14ac:dyDescent="0.25">
      <c r="A5083" s="53" t="s">
        <v>194</v>
      </c>
      <c r="B5083" s="76"/>
      <c r="C5083" s="83" t="s">
        <v>0</v>
      </c>
      <c r="D5083" s="77" t="s">
        <v>2</v>
      </c>
      <c r="E5083" s="76" t="s">
        <v>140</v>
      </c>
      <c r="F5083" s="43" t="s">
        <v>131</v>
      </c>
    </row>
    <row r="5085" spans="1:6" x14ac:dyDescent="0.25">
      <c r="A5085" s="44" t="s">
        <v>196</v>
      </c>
      <c r="B5085" s="45"/>
      <c r="C5085" s="61">
        <v>1.41</v>
      </c>
      <c r="D5085" s="45" t="s">
        <v>33</v>
      </c>
      <c r="E5085" s="62">
        <v>15000</v>
      </c>
      <c r="F5085" s="46">
        <v>21150</v>
      </c>
    </row>
    <row r="5086" spans="1:6" x14ac:dyDescent="0.25">
      <c r="A5086" s="44" t="s">
        <v>197</v>
      </c>
    </row>
    <row r="5087" spans="1:6" x14ac:dyDescent="0.25">
      <c r="A5087" s="44" t="s">
        <v>484</v>
      </c>
      <c r="B5087" s="45"/>
      <c r="C5087" s="61">
        <v>1.41</v>
      </c>
      <c r="D5087" s="45" t="s">
        <v>33</v>
      </c>
      <c r="E5087" s="62">
        <v>5500</v>
      </c>
      <c r="F5087" s="46">
        <v>7755</v>
      </c>
    </row>
    <row r="5088" spans="1:6" x14ac:dyDescent="0.25">
      <c r="A5088" s="44" t="s">
        <v>195</v>
      </c>
      <c r="B5088" s="45"/>
      <c r="C5088" s="61">
        <v>1.41</v>
      </c>
      <c r="D5088" s="45" t="s">
        <v>33</v>
      </c>
      <c r="E5088" s="62">
        <v>292750</v>
      </c>
      <c r="F5088" s="46">
        <v>412778</v>
      </c>
    </row>
    <row r="5089" spans="1:6" x14ac:dyDescent="0.25">
      <c r="A5089" s="44" t="s">
        <v>256</v>
      </c>
      <c r="B5089" s="45"/>
      <c r="C5089" s="61" t="s">
        <v>116</v>
      </c>
      <c r="D5089" s="45" t="s">
        <v>33</v>
      </c>
      <c r="E5089" s="62" t="s">
        <v>116</v>
      </c>
      <c r="F5089" s="46" t="s">
        <v>116</v>
      </c>
    </row>
    <row r="5090" spans="1:6" x14ac:dyDescent="0.25">
      <c r="A5090" s="54" t="s">
        <v>154</v>
      </c>
      <c r="B5090" s="55"/>
      <c r="C5090" s="63">
        <v>0.28571000000000002</v>
      </c>
      <c r="D5090" s="55" t="s">
        <v>151</v>
      </c>
      <c r="E5090" s="64">
        <v>37951</v>
      </c>
      <c r="F5090" s="56">
        <v>10843</v>
      </c>
    </row>
    <row r="5091" spans="1:6" x14ac:dyDescent="0.25">
      <c r="A5091" s="57"/>
      <c r="B5091" s="55"/>
      <c r="C5091" s="55"/>
      <c r="D5091" s="55"/>
      <c r="E5091" s="55" t="s">
        <v>155</v>
      </c>
      <c r="F5091" s="56">
        <v>10843</v>
      </c>
    </row>
    <row r="5092" spans="1:6" x14ac:dyDescent="0.25">
      <c r="A5092" s="30" t="s">
        <v>0</v>
      </c>
      <c r="B5092" s="84">
        <v>1</v>
      </c>
      <c r="C5092" s="45" t="s">
        <v>169</v>
      </c>
      <c r="D5092" s="45"/>
      <c r="E5092" s="45"/>
      <c r="F5092" s="46">
        <v>10843</v>
      </c>
    </row>
    <row r="5093" spans="1:6" x14ac:dyDescent="0.25">
      <c r="A5093" s="31" t="s">
        <v>198</v>
      </c>
      <c r="B5093" s="45"/>
      <c r="C5093" s="45"/>
      <c r="D5093" s="45"/>
      <c r="E5093" s="45"/>
      <c r="F5093" s="47">
        <v>452526</v>
      </c>
    </row>
    <row r="5095" spans="1:6" x14ac:dyDescent="0.25">
      <c r="A5095" s="53" t="s">
        <v>164</v>
      </c>
      <c r="B5095" s="76"/>
      <c r="C5095" s="83" t="s">
        <v>0</v>
      </c>
      <c r="D5095" s="77" t="s">
        <v>2</v>
      </c>
      <c r="E5095" s="76" t="s">
        <v>140</v>
      </c>
      <c r="F5095" s="43" t="s">
        <v>131</v>
      </c>
    </row>
    <row r="5097" spans="1:6" x14ac:dyDescent="0.25">
      <c r="A5097" s="44" t="s">
        <v>237</v>
      </c>
      <c r="B5097" s="45"/>
      <c r="C5097" s="61" t="s">
        <v>116</v>
      </c>
      <c r="D5097" s="45" t="s">
        <v>33</v>
      </c>
      <c r="E5097" s="62" t="s">
        <v>116</v>
      </c>
      <c r="F5097" s="46" t="s">
        <v>116</v>
      </c>
    </row>
    <row r="5098" spans="1:6" x14ac:dyDescent="0.25">
      <c r="A5098" s="54" t="s">
        <v>242</v>
      </c>
      <c r="B5098" s="55"/>
      <c r="C5098" s="63">
        <v>8</v>
      </c>
      <c r="D5098" s="55" t="s">
        <v>29</v>
      </c>
      <c r="E5098" s="64">
        <v>39000</v>
      </c>
      <c r="F5098" s="56">
        <v>312000</v>
      </c>
    </row>
    <row r="5099" spans="1:6" x14ac:dyDescent="0.25">
      <c r="A5099" s="54" t="s">
        <v>243</v>
      </c>
    </row>
    <row r="5100" spans="1:6" x14ac:dyDescent="0.25">
      <c r="A5100" s="54" t="s">
        <v>244</v>
      </c>
      <c r="B5100" s="55"/>
      <c r="C5100" s="63">
        <v>0.63800000000000001</v>
      </c>
      <c r="D5100" s="55" t="s">
        <v>33</v>
      </c>
      <c r="E5100" s="64">
        <v>75000</v>
      </c>
      <c r="F5100" s="56">
        <v>47850</v>
      </c>
    </row>
    <row r="5101" spans="1:6" x14ac:dyDescent="0.25">
      <c r="A5101" s="54" t="s">
        <v>245</v>
      </c>
      <c r="B5101" s="55"/>
      <c r="C5101" s="63">
        <v>0.63</v>
      </c>
      <c r="D5101" s="55" t="s">
        <v>33</v>
      </c>
      <c r="E5101" s="64">
        <v>75000</v>
      </c>
      <c r="F5101" s="56">
        <v>47250</v>
      </c>
    </row>
    <row r="5102" spans="1:6" x14ac:dyDescent="0.25">
      <c r="A5102" s="54" t="s">
        <v>251</v>
      </c>
      <c r="B5102" s="55"/>
      <c r="C5102" s="63">
        <v>170</v>
      </c>
      <c r="D5102" s="55" t="s">
        <v>252</v>
      </c>
      <c r="E5102" s="64">
        <v>50</v>
      </c>
      <c r="F5102" s="56">
        <v>8500</v>
      </c>
    </row>
    <row r="5103" spans="1:6" x14ac:dyDescent="0.25">
      <c r="A5103" s="54" t="s">
        <v>223</v>
      </c>
      <c r="B5103" s="55"/>
      <c r="C5103" s="63">
        <v>0.10895000000000001</v>
      </c>
      <c r="D5103" s="55" t="s">
        <v>151</v>
      </c>
      <c r="E5103" s="64">
        <v>275351</v>
      </c>
      <c r="F5103" s="56">
        <v>29999</v>
      </c>
    </row>
    <row r="5104" spans="1:6" x14ac:dyDescent="0.25">
      <c r="A5104" s="54" t="s">
        <v>159</v>
      </c>
      <c r="B5104" s="55"/>
      <c r="C5104" s="63">
        <v>0.05</v>
      </c>
      <c r="D5104" s="55" t="s">
        <v>160</v>
      </c>
      <c r="E5104" s="64">
        <v>29999</v>
      </c>
      <c r="F5104" s="56">
        <v>1500</v>
      </c>
    </row>
    <row r="5105" spans="1:6" x14ac:dyDescent="0.25">
      <c r="A5105" s="54" t="s">
        <v>253</v>
      </c>
      <c r="B5105" s="55"/>
      <c r="C5105" s="63">
        <v>0.125</v>
      </c>
      <c r="D5105" s="55" t="s">
        <v>167</v>
      </c>
      <c r="E5105" s="64">
        <v>46400</v>
      </c>
      <c r="F5105" s="56">
        <v>5800</v>
      </c>
    </row>
    <row r="5106" spans="1:6" x14ac:dyDescent="0.25">
      <c r="A5106" s="54" t="s">
        <v>254</v>
      </c>
      <c r="B5106" s="55"/>
      <c r="C5106" s="63">
        <v>1.268</v>
      </c>
      <c r="D5106" s="55" t="s">
        <v>33</v>
      </c>
      <c r="E5106" s="64">
        <v>292750</v>
      </c>
      <c r="F5106" s="56">
        <v>371207</v>
      </c>
    </row>
    <row r="5107" spans="1:6" x14ac:dyDescent="0.25">
      <c r="A5107" s="54" t="s">
        <v>255</v>
      </c>
    </row>
    <row r="5108" spans="1:6" x14ac:dyDescent="0.25">
      <c r="A5108" s="54" t="s">
        <v>256</v>
      </c>
      <c r="B5108" s="55"/>
      <c r="C5108" s="63">
        <v>1.268</v>
      </c>
      <c r="D5108" s="55" t="s">
        <v>33</v>
      </c>
      <c r="E5108" s="64">
        <v>10843</v>
      </c>
      <c r="F5108" s="56">
        <v>13749</v>
      </c>
    </row>
    <row r="5109" spans="1:6" x14ac:dyDescent="0.25">
      <c r="A5109" s="54" t="s">
        <v>484</v>
      </c>
      <c r="B5109" s="55"/>
      <c r="C5109" s="63">
        <v>1.268</v>
      </c>
      <c r="D5109" s="55" t="s">
        <v>33</v>
      </c>
      <c r="E5109" s="64">
        <v>5500</v>
      </c>
      <c r="F5109" s="56">
        <v>6974</v>
      </c>
    </row>
    <row r="5110" spans="1:6" x14ac:dyDescent="0.25">
      <c r="A5110" s="54" t="s">
        <v>196</v>
      </c>
      <c r="B5110" s="55"/>
      <c r="C5110" s="63">
        <v>1.268</v>
      </c>
      <c r="D5110" s="55" t="s">
        <v>33</v>
      </c>
      <c r="E5110" s="64">
        <v>15000</v>
      </c>
      <c r="F5110" s="56">
        <v>19020</v>
      </c>
    </row>
    <row r="5111" spans="1:6" x14ac:dyDescent="0.25">
      <c r="A5111" s="54" t="s">
        <v>197</v>
      </c>
    </row>
    <row r="5113" spans="1:6" x14ac:dyDescent="0.25">
      <c r="A5113" s="59" t="s">
        <v>176</v>
      </c>
      <c r="B5113" s="85"/>
      <c r="C5113" s="76"/>
      <c r="D5113" s="83" t="s">
        <v>177</v>
      </c>
      <c r="E5113" s="85"/>
      <c r="F5113" s="60"/>
    </row>
    <row r="5114" spans="1:6" x14ac:dyDescent="0.25">
      <c r="A5114" s="19"/>
      <c r="B5114" s="65"/>
      <c r="C5114" s="65"/>
      <c r="D5114" s="66"/>
      <c r="E5114" s="65"/>
      <c r="F5114" s="20"/>
    </row>
    <row r="5115" spans="1:6" x14ac:dyDescent="0.25">
      <c r="A5115" s="22" t="s">
        <v>116</v>
      </c>
      <c r="B5115" s="67"/>
      <c r="C5115" s="65"/>
      <c r="D5115" s="67" t="s">
        <v>117</v>
      </c>
      <c r="E5115" s="68" t="s">
        <v>116</v>
      </c>
      <c r="F5115" s="24"/>
    </row>
    <row r="5116" spans="1:6" x14ac:dyDescent="0.25">
      <c r="A5116" s="25" t="s">
        <v>116</v>
      </c>
      <c r="B5116" s="65"/>
      <c r="C5116" s="65"/>
      <c r="D5116" s="67" t="s">
        <v>118</v>
      </c>
      <c r="E5116" s="69" t="s">
        <v>116</v>
      </c>
      <c r="F5116" s="24"/>
    </row>
    <row r="5117" spans="1:6" x14ac:dyDescent="0.25">
      <c r="A5117" s="23" t="s">
        <v>116</v>
      </c>
      <c r="B5117" s="65"/>
      <c r="C5117" s="65"/>
      <c r="D5117" s="67" t="s">
        <v>119</v>
      </c>
      <c r="E5117" s="67" t="s">
        <v>116</v>
      </c>
      <c r="F5117" s="24"/>
    </row>
    <row r="5118" spans="1:6" x14ac:dyDescent="0.25">
      <c r="A5118" s="23" t="s">
        <v>116</v>
      </c>
      <c r="B5118" s="67"/>
      <c r="C5118" s="65"/>
      <c r="D5118" s="67" t="s">
        <v>120</v>
      </c>
      <c r="E5118" s="69">
        <v>51</v>
      </c>
      <c r="F5118" s="24"/>
    </row>
    <row r="5119" spans="1:6" x14ac:dyDescent="0.25">
      <c r="A5119" s="23" t="s">
        <v>116</v>
      </c>
      <c r="B5119" s="67"/>
      <c r="C5119" s="65"/>
      <c r="D5119" s="70"/>
      <c r="E5119" s="66"/>
      <c r="F5119" s="24"/>
    </row>
    <row r="5120" spans="1:6" x14ac:dyDescent="0.25">
      <c r="A5120" s="25"/>
      <c r="B5120" s="65"/>
      <c r="C5120" s="65"/>
      <c r="D5120" s="71"/>
      <c r="E5120" s="65"/>
      <c r="F5120" s="26"/>
    </row>
    <row r="5121" spans="1:6" x14ac:dyDescent="0.25">
      <c r="A5121" s="27"/>
      <c r="B5121" s="70"/>
      <c r="C5121" s="70"/>
      <c r="D5121" s="65"/>
      <c r="E5121" s="65"/>
      <c r="F5121" s="26"/>
    </row>
    <row r="5122" spans="1:6" x14ac:dyDescent="0.25">
      <c r="A5122" s="28" t="s">
        <v>121</v>
      </c>
      <c r="B5122" s="65"/>
      <c r="C5122" s="65"/>
      <c r="D5122" s="65"/>
      <c r="E5122" s="65"/>
      <c r="F5122" s="24"/>
    </row>
    <row r="5123" spans="1:6" x14ac:dyDescent="0.25">
      <c r="A5123" s="29" t="s">
        <v>116</v>
      </c>
      <c r="B5123" s="67"/>
      <c r="C5123" s="67"/>
      <c r="D5123" s="65"/>
      <c r="E5123" s="65"/>
      <c r="F5123" s="24"/>
    </row>
    <row r="5124" spans="1:6" x14ac:dyDescent="0.25">
      <c r="A5124" s="29" t="s">
        <v>116</v>
      </c>
      <c r="B5124" s="67"/>
      <c r="C5124" s="67"/>
      <c r="D5124" s="65"/>
      <c r="E5124" s="65"/>
      <c r="F5124" s="24"/>
    </row>
    <row r="5125" spans="1:6" x14ac:dyDescent="0.25">
      <c r="A5125" s="30" t="s">
        <v>116</v>
      </c>
      <c r="B5125" s="45"/>
      <c r="C5125" s="45"/>
      <c r="F5125" s="32"/>
    </row>
    <row r="5126" spans="1:6" x14ac:dyDescent="0.25">
      <c r="A5126" s="38" t="s">
        <v>126</v>
      </c>
      <c r="B5126" s="73"/>
      <c r="C5126" s="73"/>
      <c r="D5126" s="73"/>
      <c r="E5126" s="73"/>
      <c r="F5126" s="39"/>
    </row>
    <row r="5128" spans="1:6" x14ac:dyDescent="0.25">
      <c r="A5128" s="57"/>
      <c r="B5128" s="55"/>
      <c r="C5128" s="55"/>
      <c r="D5128" s="55"/>
      <c r="E5128" s="55" t="s">
        <v>155</v>
      </c>
      <c r="F5128" s="56">
        <v>863849</v>
      </c>
    </row>
    <row r="5129" spans="1:6" x14ac:dyDescent="0.25">
      <c r="A5129" s="30" t="s">
        <v>0</v>
      </c>
      <c r="B5129" s="84">
        <v>0.63</v>
      </c>
      <c r="C5129" s="45" t="s">
        <v>169</v>
      </c>
      <c r="D5129" s="45"/>
      <c r="E5129" s="45"/>
      <c r="F5129" s="46">
        <v>544225</v>
      </c>
    </row>
    <row r="5130" spans="1:6" x14ac:dyDescent="0.25">
      <c r="A5130" s="31" t="s">
        <v>170</v>
      </c>
      <c r="B5130" s="45"/>
      <c r="C5130" s="45"/>
      <c r="D5130" s="45"/>
      <c r="E5130" s="45"/>
      <c r="F5130" s="47">
        <v>544225</v>
      </c>
    </row>
    <row r="5132" spans="1:6" x14ac:dyDescent="0.25">
      <c r="A5132" s="48"/>
      <c r="B5132" s="45" t="s">
        <v>134</v>
      </c>
      <c r="C5132" s="45"/>
      <c r="D5132" s="78"/>
      <c r="E5132" s="79" t="s">
        <v>116</v>
      </c>
      <c r="F5132" s="49">
        <v>1133460</v>
      </c>
    </row>
    <row r="5134" spans="1:6" x14ac:dyDescent="0.25">
      <c r="A5134" s="30"/>
      <c r="B5134" s="45"/>
      <c r="C5134" s="45"/>
      <c r="D5134" s="80" t="s">
        <v>135</v>
      </c>
      <c r="E5134" s="81"/>
      <c r="F5134" s="50">
        <v>1133460</v>
      </c>
    </row>
    <row r="5135" spans="1:6" x14ac:dyDescent="0.25">
      <c r="A5135" s="51" t="s">
        <v>489</v>
      </c>
      <c r="B5135" s="45"/>
      <c r="C5135" s="45"/>
      <c r="D5135" s="82"/>
      <c r="E5135" s="45"/>
      <c r="F5135" s="51"/>
    </row>
    <row r="5136" spans="1:6" x14ac:dyDescent="0.25">
      <c r="A5136" s="30"/>
      <c r="B5136" s="45"/>
      <c r="C5136" s="45"/>
      <c r="D5136" s="45"/>
      <c r="E5136" s="45"/>
      <c r="F5136" s="52"/>
    </row>
    <row r="5138" spans="1:6" x14ac:dyDescent="0.25">
      <c r="A5138" s="40" t="s">
        <v>490</v>
      </c>
      <c r="B5138" s="74" t="s">
        <v>491</v>
      </c>
      <c r="C5138" s="75"/>
      <c r="D5138" s="75"/>
      <c r="E5138" s="75"/>
      <c r="F5138" s="41"/>
    </row>
    <row r="5139" spans="1:6" x14ac:dyDescent="0.25">
      <c r="B5139" s="74" t="s">
        <v>492</v>
      </c>
    </row>
    <row r="5141" spans="1:6" x14ac:dyDescent="0.25">
      <c r="A5141" s="53" t="s">
        <v>164</v>
      </c>
      <c r="B5141" s="76"/>
      <c r="C5141" s="83" t="s">
        <v>0</v>
      </c>
      <c r="D5141" s="77" t="s">
        <v>2</v>
      </c>
      <c r="E5141" s="76" t="s">
        <v>140</v>
      </c>
      <c r="F5141" s="43" t="s">
        <v>131</v>
      </c>
    </row>
    <row r="5143" spans="1:6" x14ac:dyDescent="0.25">
      <c r="A5143" s="44" t="s">
        <v>493</v>
      </c>
      <c r="B5143" s="45"/>
      <c r="C5143" s="61" t="s">
        <v>116</v>
      </c>
      <c r="D5143" s="45" t="s">
        <v>33</v>
      </c>
      <c r="E5143" s="62" t="s">
        <v>116</v>
      </c>
      <c r="F5143" s="46" t="s">
        <v>116</v>
      </c>
    </row>
    <row r="5144" spans="1:6" x14ac:dyDescent="0.25">
      <c r="A5144" s="44" t="s">
        <v>494</v>
      </c>
    </row>
    <row r="5145" spans="1:6" x14ac:dyDescent="0.25">
      <c r="A5145" s="44" t="s">
        <v>495</v>
      </c>
    </row>
    <row r="5146" spans="1:6" x14ac:dyDescent="0.25">
      <c r="A5146" s="54" t="s">
        <v>496</v>
      </c>
      <c r="B5146" s="55"/>
      <c r="C5146" s="63">
        <v>22.5</v>
      </c>
      <c r="D5146" s="55" t="s">
        <v>73</v>
      </c>
      <c r="E5146" s="64">
        <v>5817</v>
      </c>
      <c r="F5146" s="56">
        <v>130883</v>
      </c>
    </row>
    <row r="5147" spans="1:6" x14ac:dyDescent="0.25">
      <c r="A5147" s="54" t="s">
        <v>497</v>
      </c>
    </row>
    <row r="5148" spans="1:6" x14ac:dyDescent="0.25">
      <c r="A5148" s="54" t="s">
        <v>498</v>
      </c>
      <c r="B5148" s="55"/>
      <c r="C5148" s="63">
        <v>7</v>
      </c>
      <c r="D5148" s="55" t="s">
        <v>3</v>
      </c>
      <c r="E5148" s="64">
        <v>4100</v>
      </c>
      <c r="F5148" s="56">
        <v>28700</v>
      </c>
    </row>
    <row r="5149" spans="1:6" x14ac:dyDescent="0.25">
      <c r="A5149" s="54" t="s">
        <v>223</v>
      </c>
      <c r="B5149" s="55"/>
      <c r="C5149" s="63">
        <v>0.53981999999999997</v>
      </c>
      <c r="D5149" s="55" t="s">
        <v>151</v>
      </c>
      <c r="E5149" s="64">
        <v>275351</v>
      </c>
      <c r="F5149" s="56">
        <v>148640</v>
      </c>
    </row>
    <row r="5150" spans="1:6" x14ac:dyDescent="0.25">
      <c r="A5150" s="54" t="s">
        <v>159</v>
      </c>
      <c r="B5150" s="55"/>
      <c r="C5150" s="63">
        <v>0.05</v>
      </c>
      <c r="D5150" s="55" t="s">
        <v>160</v>
      </c>
      <c r="E5150" s="64">
        <v>148640</v>
      </c>
      <c r="F5150" s="56">
        <v>7432</v>
      </c>
    </row>
    <row r="5151" spans="1:6" x14ac:dyDescent="0.25">
      <c r="A5151" s="54" t="s">
        <v>226</v>
      </c>
      <c r="B5151" s="55"/>
      <c r="C5151" s="63">
        <v>0.125</v>
      </c>
      <c r="D5151" s="55" t="s">
        <v>113</v>
      </c>
      <c r="E5151" s="64">
        <v>35960</v>
      </c>
      <c r="F5151" s="56">
        <v>4495</v>
      </c>
    </row>
    <row r="5152" spans="1:6" x14ac:dyDescent="0.25">
      <c r="A5152" s="54" t="s">
        <v>256</v>
      </c>
      <c r="B5152" s="55"/>
      <c r="C5152" s="63">
        <v>1.1000000000000001</v>
      </c>
      <c r="D5152" s="55" t="s">
        <v>33</v>
      </c>
      <c r="E5152" s="64">
        <v>10843</v>
      </c>
      <c r="F5152" s="56">
        <v>11927</v>
      </c>
    </row>
    <row r="5153" spans="1:6" x14ac:dyDescent="0.25">
      <c r="A5153" s="54" t="s">
        <v>499</v>
      </c>
      <c r="B5153" s="55"/>
      <c r="C5153" s="63">
        <v>1.2</v>
      </c>
      <c r="D5153" s="55" t="s">
        <v>26</v>
      </c>
      <c r="E5153" s="64">
        <v>210300</v>
      </c>
      <c r="F5153" s="56">
        <v>252360</v>
      </c>
    </row>
    <row r="5154" spans="1:6" x14ac:dyDescent="0.25">
      <c r="A5154" s="54" t="s">
        <v>233</v>
      </c>
      <c r="B5154" s="55"/>
      <c r="C5154" s="63">
        <v>2.5000000000000001E-2</v>
      </c>
      <c r="D5154" s="55" t="s">
        <v>29</v>
      </c>
      <c r="E5154" s="64">
        <v>113899</v>
      </c>
      <c r="F5154" s="56">
        <v>2847</v>
      </c>
    </row>
    <row r="5155" spans="1:6" x14ac:dyDescent="0.25">
      <c r="A5155" s="54" t="s">
        <v>238</v>
      </c>
      <c r="B5155" s="55"/>
      <c r="C5155" s="63">
        <v>2.5000000000000001E-2</v>
      </c>
      <c r="D5155" s="55" t="s">
        <v>29</v>
      </c>
      <c r="E5155" s="64">
        <v>16687</v>
      </c>
      <c r="F5155" s="56">
        <v>417</v>
      </c>
    </row>
    <row r="5156" spans="1:6" x14ac:dyDescent="0.25">
      <c r="A5156" s="54" t="s">
        <v>240</v>
      </c>
      <c r="B5156" s="55"/>
      <c r="C5156" s="63">
        <v>0.02</v>
      </c>
      <c r="D5156" s="55" t="s">
        <v>29</v>
      </c>
      <c r="E5156" s="64">
        <v>630180</v>
      </c>
      <c r="F5156" s="56">
        <v>12604</v>
      </c>
    </row>
    <row r="5157" spans="1:6" x14ac:dyDescent="0.25">
      <c r="A5157" s="54" t="s">
        <v>250</v>
      </c>
      <c r="B5157" s="55"/>
      <c r="C5157" s="63">
        <v>1.1000000000000001</v>
      </c>
      <c r="D5157" s="55" t="s">
        <v>33</v>
      </c>
      <c r="E5157" s="64">
        <v>952871</v>
      </c>
      <c r="F5157" s="56">
        <v>1048158</v>
      </c>
    </row>
    <row r="5158" spans="1:6" x14ac:dyDescent="0.25">
      <c r="A5158" s="57"/>
      <c r="B5158" s="55"/>
      <c r="C5158" s="55"/>
      <c r="D5158" s="55"/>
      <c r="E5158" s="55" t="s">
        <v>155</v>
      </c>
      <c r="F5158" s="56">
        <v>1648463</v>
      </c>
    </row>
    <row r="5159" spans="1:6" x14ac:dyDescent="0.25">
      <c r="A5159" s="30" t="s">
        <v>0</v>
      </c>
      <c r="B5159" s="84">
        <v>1</v>
      </c>
      <c r="C5159" s="45" t="s">
        <v>169</v>
      </c>
      <c r="D5159" s="45"/>
      <c r="E5159" s="45"/>
      <c r="F5159" s="46">
        <v>1648463</v>
      </c>
    </row>
    <row r="5160" spans="1:6" x14ac:dyDescent="0.25">
      <c r="A5160" s="31" t="s">
        <v>170</v>
      </c>
      <c r="B5160" s="45"/>
      <c r="C5160" s="45"/>
      <c r="D5160" s="45"/>
      <c r="E5160" s="45"/>
      <c r="F5160" s="47">
        <v>1648463</v>
      </c>
    </row>
    <row r="5162" spans="1:6" x14ac:dyDescent="0.25">
      <c r="A5162" s="48"/>
      <c r="B5162" s="45" t="s">
        <v>134</v>
      </c>
      <c r="C5162" s="45"/>
      <c r="D5162" s="78"/>
      <c r="E5162" s="79" t="s">
        <v>116</v>
      </c>
      <c r="F5162" s="49">
        <v>1648463</v>
      </c>
    </row>
    <row r="5164" spans="1:6" x14ac:dyDescent="0.25">
      <c r="A5164" s="30"/>
      <c r="B5164" s="45"/>
      <c r="C5164" s="45"/>
      <c r="D5164" s="80" t="s">
        <v>135</v>
      </c>
      <c r="E5164" s="81"/>
      <c r="F5164" s="50">
        <v>1648463</v>
      </c>
    </row>
    <row r="5165" spans="1:6" x14ac:dyDescent="0.25">
      <c r="A5165" s="51" t="s">
        <v>500</v>
      </c>
      <c r="B5165" s="45"/>
      <c r="C5165" s="45"/>
      <c r="D5165" s="82"/>
      <c r="E5165" s="45"/>
      <c r="F5165" s="51"/>
    </row>
    <row r="5166" spans="1:6" x14ac:dyDescent="0.25">
      <c r="A5166" s="30"/>
      <c r="B5166" s="45"/>
      <c r="C5166" s="45"/>
      <c r="D5166" s="45"/>
      <c r="E5166" s="45"/>
      <c r="F5166" s="52"/>
    </row>
    <row r="5168" spans="1:6" x14ac:dyDescent="0.25">
      <c r="A5168" s="40" t="s">
        <v>508</v>
      </c>
      <c r="B5168" s="74" t="s">
        <v>509</v>
      </c>
      <c r="C5168" s="75"/>
      <c r="D5168" s="75"/>
      <c r="E5168" s="75"/>
      <c r="F5168" s="41"/>
    </row>
    <row r="5169" spans="1:6" x14ac:dyDescent="0.25">
      <c r="A5169" s="53" t="s">
        <v>139</v>
      </c>
      <c r="B5169" s="76"/>
      <c r="C5169" s="83" t="s">
        <v>0</v>
      </c>
      <c r="D5169" s="77" t="s">
        <v>2</v>
      </c>
      <c r="E5169" s="76" t="s">
        <v>140</v>
      </c>
      <c r="F5169" s="43" t="s">
        <v>131</v>
      </c>
    </row>
    <row r="5171" spans="1:6" x14ac:dyDescent="0.25">
      <c r="A5171" s="44" t="s">
        <v>510</v>
      </c>
      <c r="B5171" s="45"/>
      <c r="C5171" s="61">
        <v>1.05</v>
      </c>
      <c r="D5171" s="45" t="s">
        <v>73</v>
      </c>
      <c r="E5171" s="62">
        <v>2595</v>
      </c>
      <c r="F5171" s="46">
        <v>2725</v>
      </c>
    </row>
    <row r="5172" spans="1:6" x14ac:dyDescent="0.25">
      <c r="A5172" s="44" t="s">
        <v>511</v>
      </c>
      <c r="B5172" s="45"/>
      <c r="C5172" s="61">
        <v>0.03</v>
      </c>
      <c r="D5172" s="45" t="s">
        <v>73</v>
      </c>
      <c r="E5172" s="62">
        <v>4200</v>
      </c>
      <c r="F5172" s="46">
        <v>126</v>
      </c>
    </row>
    <row r="5173" spans="1:6" x14ac:dyDescent="0.25">
      <c r="A5173" s="31" t="s">
        <v>144</v>
      </c>
      <c r="B5173" s="45"/>
      <c r="C5173" s="45"/>
      <c r="D5173" s="45"/>
      <c r="E5173" s="45"/>
      <c r="F5173" s="47">
        <v>2851</v>
      </c>
    </row>
    <row r="5175" spans="1:6" x14ac:dyDescent="0.25">
      <c r="A5175" s="53" t="s">
        <v>148</v>
      </c>
      <c r="B5175" s="76"/>
      <c r="C5175" s="77" t="s">
        <v>0</v>
      </c>
      <c r="D5175" s="76" t="s">
        <v>2</v>
      </c>
      <c r="E5175" s="76" t="s">
        <v>149</v>
      </c>
      <c r="F5175" s="43" t="s">
        <v>131</v>
      </c>
    </row>
    <row r="5177" spans="1:6" x14ac:dyDescent="0.25">
      <c r="A5177" s="44" t="s">
        <v>512</v>
      </c>
      <c r="B5177" s="45"/>
      <c r="C5177" s="61" t="s">
        <v>116</v>
      </c>
      <c r="D5177" s="45" t="s">
        <v>151</v>
      </c>
      <c r="E5177" s="62" t="s">
        <v>116</v>
      </c>
      <c r="F5177" s="46" t="s">
        <v>116</v>
      </c>
    </row>
    <row r="5179" spans="1:6" x14ac:dyDescent="0.25">
      <c r="A5179" s="54" t="s">
        <v>513</v>
      </c>
      <c r="B5179" s="55"/>
      <c r="C5179" s="63">
        <v>1</v>
      </c>
      <c r="D5179" s="55" t="s">
        <v>514</v>
      </c>
      <c r="E5179" s="64">
        <v>183307</v>
      </c>
      <c r="F5179" s="56">
        <v>183307</v>
      </c>
    </row>
    <row r="5181" spans="1:6" x14ac:dyDescent="0.25">
      <c r="A5181" s="54" t="s">
        <v>225</v>
      </c>
      <c r="B5181" s="55"/>
      <c r="C5181" s="63">
        <v>1</v>
      </c>
      <c r="D5181" s="55" t="s">
        <v>151</v>
      </c>
      <c r="E5181" s="64">
        <v>56153</v>
      </c>
      <c r="F5181" s="56">
        <v>56153</v>
      </c>
    </row>
    <row r="5183" spans="1:6" x14ac:dyDescent="0.25">
      <c r="A5183" s="54" t="s">
        <v>154</v>
      </c>
      <c r="B5183" s="55"/>
      <c r="C5183" s="63">
        <v>1</v>
      </c>
      <c r="D5183" s="55" t="s">
        <v>151</v>
      </c>
      <c r="E5183" s="64">
        <v>37951</v>
      </c>
      <c r="F5183" s="56">
        <v>37951</v>
      </c>
    </row>
    <row r="5185" spans="1:6" x14ac:dyDescent="0.25">
      <c r="A5185" s="57"/>
      <c r="B5185" s="55"/>
      <c r="C5185" s="55"/>
      <c r="D5185" s="55"/>
      <c r="E5185" s="55" t="s">
        <v>155</v>
      </c>
      <c r="F5185" s="56">
        <v>277411</v>
      </c>
    </row>
    <row r="5186" spans="1:6" x14ac:dyDescent="0.25">
      <c r="A5186" s="30" t="s">
        <v>108</v>
      </c>
      <c r="B5186" s="84">
        <v>253.16455999999999</v>
      </c>
      <c r="C5186" s="45" t="s">
        <v>156</v>
      </c>
      <c r="D5186" s="45"/>
      <c r="E5186" s="45"/>
      <c r="F5186" s="46">
        <v>1096</v>
      </c>
    </row>
    <row r="5188" spans="1:6" x14ac:dyDescent="0.25">
      <c r="A5188" s="31" t="s">
        <v>157</v>
      </c>
      <c r="B5188" s="45"/>
      <c r="C5188" s="45"/>
      <c r="D5188" s="45"/>
      <c r="E5188" s="45"/>
      <c r="F5188" s="47">
        <v>1096</v>
      </c>
    </row>
    <row r="5190" spans="1:6" x14ac:dyDescent="0.25">
      <c r="A5190" s="58" t="s">
        <v>158</v>
      </c>
      <c r="B5190" s="76"/>
      <c r="C5190" s="83" t="s">
        <v>0</v>
      </c>
      <c r="D5190" s="77" t="s">
        <v>2</v>
      </c>
      <c r="E5190" s="76" t="s">
        <v>140</v>
      </c>
      <c r="F5190" s="43" t="s">
        <v>131</v>
      </c>
    </row>
    <row r="5192" spans="1:6" x14ac:dyDescent="0.25">
      <c r="A5192" s="44" t="s">
        <v>159</v>
      </c>
      <c r="B5192" s="45"/>
      <c r="C5192" s="61">
        <v>0.05</v>
      </c>
      <c r="D5192" s="45" t="s">
        <v>160</v>
      </c>
      <c r="E5192" s="62">
        <v>1096</v>
      </c>
      <c r="F5192" s="46">
        <v>55</v>
      </c>
    </row>
    <row r="5194" spans="1:6" x14ac:dyDescent="0.25">
      <c r="A5194" s="31" t="s">
        <v>161</v>
      </c>
      <c r="B5194" s="45"/>
      <c r="C5194" s="45"/>
      <c r="D5194" s="45"/>
      <c r="E5194" s="45"/>
      <c r="F5194" s="47">
        <v>55</v>
      </c>
    </row>
    <row r="5196" spans="1:6" x14ac:dyDescent="0.25">
      <c r="A5196" s="53" t="s">
        <v>194</v>
      </c>
      <c r="B5196" s="76"/>
      <c r="C5196" s="83" t="s">
        <v>0</v>
      </c>
      <c r="D5196" s="77" t="s">
        <v>2</v>
      </c>
      <c r="E5196" s="76" t="s">
        <v>140</v>
      </c>
      <c r="F5196" s="43" t="s">
        <v>131</v>
      </c>
    </row>
    <row r="5198" spans="1:6" x14ac:dyDescent="0.25">
      <c r="A5198" s="44" t="s">
        <v>248</v>
      </c>
      <c r="B5198" s="45"/>
      <c r="C5198" s="61">
        <v>0.24582999999999999</v>
      </c>
      <c r="D5198" s="45" t="s">
        <v>249</v>
      </c>
      <c r="E5198" s="62">
        <v>1200</v>
      </c>
      <c r="F5198" s="46">
        <v>295</v>
      </c>
    </row>
    <row r="5199" spans="1:6" x14ac:dyDescent="0.25">
      <c r="A5199" s="44" t="s">
        <v>515</v>
      </c>
      <c r="B5199" s="45"/>
      <c r="C5199" s="61">
        <v>1</v>
      </c>
      <c r="D5199" s="45" t="s">
        <v>73</v>
      </c>
      <c r="E5199" s="62">
        <v>114</v>
      </c>
      <c r="F5199" s="46">
        <v>114</v>
      </c>
    </row>
    <row r="5200" spans="1:6" x14ac:dyDescent="0.25">
      <c r="A5200" s="31" t="s">
        <v>198</v>
      </c>
      <c r="B5200" s="45"/>
      <c r="C5200" s="45"/>
      <c r="D5200" s="45"/>
      <c r="E5200" s="45"/>
      <c r="F5200" s="47">
        <v>409</v>
      </c>
    </row>
    <row r="5202" spans="1:6" x14ac:dyDescent="0.25">
      <c r="A5202" s="48"/>
      <c r="B5202" s="45" t="s">
        <v>134</v>
      </c>
      <c r="C5202" s="45"/>
      <c r="D5202" s="78"/>
      <c r="E5202" s="79" t="s">
        <v>116</v>
      </c>
      <c r="F5202" s="49">
        <v>4411</v>
      </c>
    </row>
    <row r="5204" spans="1:6" x14ac:dyDescent="0.25">
      <c r="A5204" s="30"/>
      <c r="B5204" s="45"/>
      <c r="C5204" s="45"/>
      <c r="D5204" s="80" t="s">
        <v>135</v>
      </c>
      <c r="E5204" s="81"/>
      <c r="F5204" s="50">
        <v>4411</v>
      </c>
    </row>
    <row r="5205" spans="1:6" x14ac:dyDescent="0.25">
      <c r="A5205" s="51" t="s">
        <v>516</v>
      </c>
      <c r="B5205" s="45"/>
      <c r="C5205" s="45"/>
      <c r="D5205" s="82"/>
      <c r="E5205" s="45"/>
      <c r="F5205" s="51"/>
    </row>
    <row r="5206" spans="1:6" x14ac:dyDescent="0.25">
      <c r="A5206" s="30"/>
      <c r="B5206" s="45"/>
      <c r="C5206" s="45"/>
      <c r="D5206" s="45"/>
      <c r="E5206" s="45"/>
      <c r="F5206" s="52"/>
    </row>
    <row r="5208" spans="1:6" x14ac:dyDescent="0.25">
      <c r="A5208" s="40" t="s">
        <v>607</v>
      </c>
      <c r="B5208" s="74" t="s">
        <v>608</v>
      </c>
      <c r="C5208" s="75"/>
      <c r="D5208" s="75"/>
      <c r="E5208" s="75"/>
      <c r="F5208" s="41"/>
    </row>
    <row r="5209" spans="1:6" x14ac:dyDescent="0.25">
      <c r="A5209" s="59" t="s">
        <v>176</v>
      </c>
      <c r="B5209" s="85"/>
      <c r="C5209" s="76"/>
      <c r="D5209" s="83" t="s">
        <v>177</v>
      </c>
      <c r="E5209" s="85"/>
      <c r="F5209" s="60"/>
    </row>
    <row r="5210" spans="1:6" x14ac:dyDescent="0.25">
      <c r="A5210" s="19"/>
      <c r="B5210" s="65"/>
      <c r="C5210" s="65"/>
      <c r="D5210" s="66"/>
      <c r="E5210" s="65"/>
      <c r="F5210" s="20"/>
    </row>
    <row r="5211" spans="1:6" x14ac:dyDescent="0.25">
      <c r="A5211" s="22" t="s">
        <v>116</v>
      </c>
      <c r="B5211" s="67"/>
      <c r="C5211" s="65"/>
      <c r="D5211" s="67" t="s">
        <v>117</v>
      </c>
      <c r="E5211" s="68" t="s">
        <v>116</v>
      </c>
      <c r="F5211" s="24"/>
    </row>
    <row r="5212" spans="1:6" x14ac:dyDescent="0.25">
      <c r="A5212" s="25" t="s">
        <v>116</v>
      </c>
      <c r="B5212" s="65"/>
      <c r="C5212" s="65"/>
      <c r="D5212" s="67" t="s">
        <v>118</v>
      </c>
      <c r="E5212" s="69" t="s">
        <v>116</v>
      </c>
      <c r="F5212" s="24"/>
    </row>
    <row r="5213" spans="1:6" x14ac:dyDescent="0.25">
      <c r="A5213" s="23" t="s">
        <v>116</v>
      </c>
      <c r="B5213" s="65"/>
      <c r="C5213" s="65"/>
      <c r="D5213" s="67" t="s">
        <v>119</v>
      </c>
      <c r="E5213" s="67" t="s">
        <v>116</v>
      </c>
      <c r="F5213" s="24"/>
    </row>
    <row r="5214" spans="1:6" x14ac:dyDescent="0.25">
      <c r="A5214" s="23" t="s">
        <v>116</v>
      </c>
      <c r="B5214" s="67"/>
      <c r="C5214" s="65"/>
      <c r="D5214" s="67" t="s">
        <v>120</v>
      </c>
      <c r="E5214" s="69">
        <v>52</v>
      </c>
      <c r="F5214" s="24"/>
    </row>
    <row r="5215" spans="1:6" x14ac:dyDescent="0.25">
      <c r="A5215" s="23" t="s">
        <v>116</v>
      </c>
      <c r="B5215" s="67"/>
      <c r="C5215" s="65"/>
      <c r="D5215" s="70"/>
      <c r="E5215" s="66"/>
      <c r="F5215" s="24"/>
    </row>
    <row r="5216" spans="1:6" x14ac:dyDescent="0.25">
      <c r="A5216" s="25"/>
      <c r="B5216" s="65"/>
      <c r="C5216" s="65"/>
      <c r="D5216" s="71"/>
      <c r="E5216" s="65"/>
      <c r="F5216" s="26"/>
    </row>
    <row r="5217" spans="1:6" x14ac:dyDescent="0.25">
      <c r="A5217" s="27"/>
      <c r="B5217" s="70"/>
      <c r="C5217" s="70"/>
      <c r="D5217" s="65"/>
      <c r="E5217" s="65"/>
      <c r="F5217" s="26"/>
    </row>
    <row r="5218" spans="1:6" x14ac:dyDescent="0.25">
      <c r="A5218" s="28" t="s">
        <v>121</v>
      </c>
      <c r="B5218" s="65"/>
      <c r="C5218" s="65"/>
      <c r="D5218" s="65"/>
      <c r="E5218" s="65"/>
      <c r="F5218" s="24"/>
    </row>
    <row r="5219" spans="1:6" x14ac:dyDescent="0.25">
      <c r="A5219" s="29" t="s">
        <v>116</v>
      </c>
      <c r="B5219" s="67"/>
      <c r="C5219" s="67"/>
      <c r="D5219" s="65"/>
      <c r="E5219" s="65"/>
      <c r="F5219" s="24"/>
    </row>
    <row r="5220" spans="1:6" x14ac:dyDescent="0.25">
      <c r="A5220" s="29" t="s">
        <v>116</v>
      </c>
      <c r="B5220" s="67"/>
      <c r="C5220" s="67"/>
      <c r="D5220" s="65"/>
      <c r="E5220" s="65"/>
      <c r="F5220" s="24"/>
    </row>
    <row r="5221" spans="1:6" x14ac:dyDescent="0.25">
      <c r="A5221" s="30" t="s">
        <v>116</v>
      </c>
      <c r="B5221" s="45"/>
      <c r="C5221" s="45"/>
      <c r="F5221" s="32"/>
    </row>
    <row r="5222" spans="1:6" x14ac:dyDescent="0.25">
      <c r="A5222" s="38" t="s">
        <v>126</v>
      </c>
      <c r="B5222" s="73"/>
      <c r="C5222" s="73"/>
      <c r="D5222" s="73"/>
      <c r="E5222" s="73"/>
      <c r="F5222" s="39"/>
    </row>
    <row r="5224" spans="1:6" x14ac:dyDescent="0.25">
      <c r="B5224" s="74" t="s">
        <v>609</v>
      </c>
    </row>
    <row r="5225" spans="1:6" x14ac:dyDescent="0.25">
      <c r="A5225" s="53" t="s">
        <v>139</v>
      </c>
      <c r="B5225" s="76"/>
      <c r="C5225" s="83" t="s">
        <v>0</v>
      </c>
      <c r="D5225" s="77" t="s">
        <v>2</v>
      </c>
      <c r="E5225" s="76" t="s">
        <v>140</v>
      </c>
      <c r="F5225" s="43" t="s">
        <v>131</v>
      </c>
    </row>
    <row r="5227" spans="1:6" x14ac:dyDescent="0.25">
      <c r="A5227" s="44" t="s">
        <v>610</v>
      </c>
      <c r="B5227" s="45"/>
      <c r="C5227" s="61">
        <v>1</v>
      </c>
      <c r="D5227" s="45" t="s">
        <v>29</v>
      </c>
      <c r="E5227" s="62">
        <v>122496000</v>
      </c>
      <c r="F5227" s="46">
        <v>122496000</v>
      </c>
    </row>
    <row r="5228" spans="1:6" x14ac:dyDescent="0.25">
      <c r="A5228" s="31" t="s">
        <v>144</v>
      </c>
      <c r="B5228" s="45"/>
      <c r="C5228" s="45"/>
      <c r="D5228" s="45"/>
      <c r="E5228" s="45"/>
      <c r="F5228" s="47">
        <v>122496000</v>
      </c>
    </row>
    <row r="5230" spans="1:6" x14ac:dyDescent="0.25">
      <c r="A5230" s="48"/>
      <c r="B5230" s="45" t="s">
        <v>134</v>
      </c>
      <c r="C5230" s="45"/>
      <c r="D5230" s="78"/>
      <c r="E5230" s="79" t="s">
        <v>116</v>
      </c>
      <c r="F5230" s="49">
        <v>122496000</v>
      </c>
    </row>
    <row r="5232" spans="1:6" x14ac:dyDescent="0.25">
      <c r="A5232" s="30"/>
      <c r="B5232" s="45"/>
      <c r="C5232" s="45"/>
      <c r="D5232" s="80" t="s">
        <v>135</v>
      </c>
      <c r="E5232" s="81"/>
      <c r="F5232" s="50">
        <v>122496000</v>
      </c>
    </row>
    <row r="5233" spans="1:6" x14ac:dyDescent="0.25">
      <c r="A5233" s="51" t="s">
        <v>611</v>
      </c>
      <c r="B5233" s="45"/>
      <c r="C5233" s="45"/>
      <c r="D5233" s="82"/>
      <c r="E5233" s="45"/>
      <c r="F5233" s="51"/>
    </row>
    <row r="5234" spans="1:6" x14ac:dyDescent="0.25">
      <c r="A5234" s="30"/>
      <c r="B5234" s="45"/>
      <c r="C5234" s="45"/>
      <c r="D5234" s="45"/>
      <c r="E5234" s="45"/>
      <c r="F5234" s="52"/>
    </row>
    <row r="5236" spans="1:6" x14ac:dyDescent="0.25">
      <c r="A5236" s="40" t="s">
        <v>172</v>
      </c>
      <c r="B5236" s="74" t="s">
        <v>173</v>
      </c>
      <c r="C5236" s="75"/>
      <c r="D5236" s="75"/>
      <c r="E5236" s="75"/>
      <c r="F5236" s="41"/>
    </row>
    <row r="5237" spans="1:6" x14ac:dyDescent="0.25">
      <c r="A5237" s="53" t="s">
        <v>148</v>
      </c>
      <c r="B5237" s="76"/>
      <c r="C5237" s="77" t="s">
        <v>0</v>
      </c>
      <c r="D5237" s="76" t="s">
        <v>2</v>
      </c>
      <c r="E5237" s="76" t="s">
        <v>149</v>
      </c>
      <c r="F5237" s="43" t="s">
        <v>131</v>
      </c>
    </row>
    <row r="5239" spans="1:6" x14ac:dyDescent="0.25">
      <c r="A5239" s="44" t="s">
        <v>174</v>
      </c>
      <c r="B5239" s="45"/>
      <c r="C5239" s="61" t="s">
        <v>116</v>
      </c>
      <c r="D5239" s="45" t="s">
        <v>151</v>
      </c>
      <c r="E5239" s="62" t="s">
        <v>116</v>
      </c>
      <c r="F5239" s="46" t="s">
        <v>116</v>
      </c>
    </row>
    <row r="5241" spans="1:6" x14ac:dyDescent="0.25">
      <c r="A5241" s="54" t="s">
        <v>175</v>
      </c>
      <c r="B5241" s="55"/>
      <c r="C5241" s="63">
        <v>1</v>
      </c>
      <c r="D5241" s="55" t="s">
        <v>151</v>
      </c>
      <c r="E5241" s="64">
        <v>126393</v>
      </c>
      <c r="F5241" s="56">
        <v>126393</v>
      </c>
    </row>
    <row r="5243" spans="1:6" x14ac:dyDescent="0.25">
      <c r="A5243" s="54" t="s">
        <v>154</v>
      </c>
      <c r="B5243" s="55"/>
      <c r="C5243" s="63">
        <v>2</v>
      </c>
      <c r="D5243" s="55" t="s">
        <v>151</v>
      </c>
      <c r="E5243" s="64">
        <v>37951</v>
      </c>
      <c r="F5243" s="56">
        <v>75902</v>
      </c>
    </row>
    <row r="5245" spans="1:6" x14ac:dyDescent="0.25">
      <c r="A5245" s="57"/>
      <c r="B5245" s="55"/>
      <c r="C5245" s="55"/>
      <c r="D5245" s="55"/>
      <c r="E5245" s="55" t="s">
        <v>155</v>
      </c>
      <c r="F5245" s="56">
        <v>202295</v>
      </c>
    </row>
    <row r="5246" spans="1:6" x14ac:dyDescent="0.25">
      <c r="A5246" s="30" t="s">
        <v>108</v>
      </c>
      <c r="B5246" s="84">
        <v>6</v>
      </c>
      <c r="C5246" s="45" t="s">
        <v>156</v>
      </c>
      <c r="D5246" s="45"/>
      <c r="E5246" s="45"/>
      <c r="F5246" s="46">
        <v>33717</v>
      </c>
    </row>
    <row r="5248" spans="1:6" x14ac:dyDescent="0.25">
      <c r="A5248" s="31" t="s">
        <v>157</v>
      </c>
      <c r="B5248" s="45"/>
      <c r="C5248" s="45"/>
      <c r="D5248" s="45"/>
      <c r="E5248" s="45"/>
      <c r="F5248" s="47">
        <v>33717</v>
      </c>
    </row>
    <row r="5250" spans="1:6" x14ac:dyDescent="0.25">
      <c r="A5250" s="58" t="s">
        <v>158</v>
      </c>
      <c r="B5250" s="76"/>
      <c r="C5250" s="83" t="s">
        <v>0</v>
      </c>
      <c r="D5250" s="77" t="s">
        <v>2</v>
      </c>
      <c r="E5250" s="76" t="s">
        <v>140</v>
      </c>
      <c r="F5250" s="43" t="s">
        <v>131</v>
      </c>
    </row>
    <row r="5252" spans="1:6" x14ac:dyDescent="0.25">
      <c r="A5252" s="44" t="s">
        <v>159</v>
      </c>
      <c r="B5252" s="45"/>
      <c r="C5252" s="61">
        <v>0.05</v>
      </c>
      <c r="D5252" s="45" t="s">
        <v>160</v>
      </c>
      <c r="E5252" s="62">
        <v>33717</v>
      </c>
      <c r="F5252" s="46">
        <v>1686</v>
      </c>
    </row>
    <row r="5254" spans="1:6" x14ac:dyDescent="0.25">
      <c r="A5254" s="31" t="s">
        <v>161</v>
      </c>
      <c r="B5254" s="45"/>
      <c r="C5254" s="45"/>
      <c r="D5254" s="45"/>
      <c r="E5254" s="45"/>
      <c r="F5254" s="47">
        <v>1686</v>
      </c>
    </row>
    <row r="5256" spans="1:6" x14ac:dyDescent="0.25">
      <c r="A5256" s="48"/>
      <c r="B5256" s="45" t="s">
        <v>134</v>
      </c>
      <c r="C5256" s="45"/>
      <c r="D5256" s="78"/>
      <c r="E5256" s="79" t="s">
        <v>116</v>
      </c>
      <c r="F5256" s="49">
        <v>35403</v>
      </c>
    </row>
    <row r="5258" spans="1:6" x14ac:dyDescent="0.25">
      <c r="A5258" s="30"/>
      <c r="B5258" s="45"/>
      <c r="C5258" s="45"/>
      <c r="D5258" s="80" t="s">
        <v>135</v>
      </c>
      <c r="E5258" s="81"/>
      <c r="F5258" s="50">
        <v>35403</v>
      </c>
    </row>
    <row r="5259" spans="1:6" x14ac:dyDescent="0.25">
      <c r="A5259" s="51" t="s">
        <v>178</v>
      </c>
      <c r="B5259" s="45"/>
      <c r="C5259" s="45"/>
      <c r="D5259" s="82"/>
      <c r="E5259" s="45"/>
      <c r="F5259" s="51"/>
    </row>
    <row r="5260" spans="1:6" x14ac:dyDescent="0.25">
      <c r="A5260" s="30"/>
      <c r="B5260" s="45"/>
      <c r="C5260" s="45"/>
      <c r="D5260" s="45"/>
      <c r="E5260" s="45"/>
      <c r="F5260" s="52"/>
    </row>
    <row r="5262" spans="1:6" x14ac:dyDescent="0.25">
      <c r="A5262" s="40" t="s">
        <v>184</v>
      </c>
      <c r="B5262" s="74" t="s">
        <v>185</v>
      </c>
      <c r="C5262" s="75"/>
      <c r="D5262" s="75"/>
      <c r="E5262" s="75"/>
      <c r="F5262" s="41"/>
    </row>
    <row r="5263" spans="1:6" x14ac:dyDescent="0.25">
      <c r="A5263" s="53" t="s">
        <v>148</v>
      </c>
      <c r="B5263" s="76"/>
      <c r="C5263" s="77" t="s">
        <v>0</v>
      </c>
      <c r="D5263" s="76" t="s">
        <v>2</v>
      </c>
      <c r="E5263" s="76" t="s">
        <v>149</v>
      </c>
      <c r="F5263" s="43" t="s">
        <v>131</v>
      </c>
    </row>
    <row r="5265" spans="1:6" x14ac:dyDescent="0.25">
      <c r="A5265" s="44" t="s">
        <v>174</v>
      </c>
      <c r="B5265" s="45"/>
      <c r="C5265" s="61" t="s">
        <v>116</v>
      </c>
      <c r="D5265" s="45" t="s">
        <v>151</v>
      </c>
      <c r="E5265" s="62" t="s">
        <v>116</v>
      </c>
      <c r="F5265" s="46" t="s">
        <v>116</v>
      </c>
    </row>
    <row r="5267" spans="1:6" x14ac:dyDescent="0.25">
      <c r="A5267" s="54" t="s">
        <v>175</v>
      </c>
      <c r="B5267" s="55"/>
      <c r="C5267" s="63">
        <v>1</v>
      </c>
      <c r="D5267" s="55" t="s">
        <v>151</v>
      </c>
      <c r="E5267" s="64">
        <v>126393</v>
      </c>
      <c r="F5267" s="56">
        <v>126393</v>
      </c>
    </row>
    <row r="5269" spans="1:6" x14ac:dyDescent="0.25">
      <c r="A5269" s="54" t="s">
        <v>154</v>
      </c>
      <c r="B5269" s="55"/>
      <c r="C5269" s="63">
        <v>2</v>
      </c>
      <c r="D5269" s="55" t="s">
        <v>151</v>
      </c>
      <c r="E5269" s="64">
        <v>37951</v>
      </c>
      <c r="F5269" s="56">
        <v>75902</v>
      </c>
    </row>
    <row r="5271" spans="1:6" x14ac:dyDescent="0.25">
      <c r="A5271" s="57"/>
      <c r="B5271" s="55"/>
      <c r="C5271" s="55"/>
      <c r="D5271" s="55"/>
      <c r="E5271" s="55" t="s">
        <v>155</v>
      </c>
      <c r="F5271" s="56">
        <v>202295</v>
      </c>
    </row>
    <row r="5272" spans="1:6" x14ac:dyDescent="0.25">
      <c r="A5272" s="30" t="s">
        <v>108</v>
      </c>
      <c r="B5272" s="84">
        <v>12.260910000000001</v>
      </c>
      <c r="C5272" s="45" t="s">
        <v>156</v>
      </c>
      <c r="D5272" s="45"/>
      <c r="E5272" s="45"/>
      <c r="F5272" s="46">
        <v>16499</v>
      </c>
    </row>
    <row r="5274" spans="1:6" x14ac:dyDescent="0.25">
      <c r="A5274" s="31" t="s">
        <v>157</v>
      </c>
      <c r="B5274" s="45"/>
      <c r="C5274" s="45"/>
      <c r="D5274" s="45"/>
      <c r="E5274" s="45"/>
      <c r="F5274" s="47">
        <v>16499</v>
      </c>
    </row>
    <row r="5276" spans="1:6" x14ac:dyDescent="0.25">
      <c r="A5276" s="58" t="s">
        <v>158</v>
      </c>
      <c r="B5276" s="76"/>
      <c r="C5276" s="83" t="s">
        <v>0</v>
      </c>
      <c r="D5276" s="77" t="s">
        <v>2</v>
      </c>
      <c r="E5276" s="76" t="s">
        <v>140</v>
      </c>
      <c r="F5276" s="43" t="s">
        <v>131</v>
      </c>
    </row>
    <row r="5278" spans="1:6" x14ac:dyDescent="0.25">
      <c r="A5278" s="44" t="s">
        <v>159</v>
      </c>
      <c r="B5278" s="45"/>
      <c r="C5278" s="61">
        <v>4.4999999999999998E-2</v>
      </c>
      <c r="D5278" s="45" t="s">
        <v>160</v>
      </c>
      <c r="E5278" s="62">
        <v>16499</v>
      </c>
      <c r="F5278" s="46">
        <v>742</v>
      </c>
    </row>
    <row r="5280" spans="1:6" x14ac:dyDescent="0.25">
      <c r="A5280" s="31" t="s">
        <v>161</v>
      </c>
      <c r="B5280" s="45"/>
      <c r="C5280" s="45"/>
      <c r="D5280" s="45"/>
      <c r="E5280" s="45"/>
      <c r="F5280" s="47">
        <v>742</v>
      </c>
    </row>
    <row r="5282" spans="1:6" x14ac:dyDescent="0.25">
      <c r="A5282" s="42" t="s">
        <v>129</v>
      </c>
      <c r="B5282" s="76"/>
      <c r="C5282" s="77" t="s">
        <v>0</v>
      </c>
      <c r="D5282" s="76" t="s">
        <v>2</v>
      </c>
      <c r="E5282" s="76" t="s">
        <v>130</v>
      </c>
      <c r="F5282" s="43" t="s">
        <v>131</v>
      </c>
    </row>
    <row r="5284" spans="1:6" x14ac:dyDescent="0.25">
      <c r="A5284" s="44" t="s">
        <v>186</v>
      </c>
      <c r="B5284" s="45"/>
      <c r="C5284" s="61" t="s">
        <v>116</v>
      </c>
      <c r="D5284" s="45" t="s">
        <v>113</v>
      </c>
      <c r="E5284" s="62" t="s">
        <v>116</v>
      </c>
      <c r="F5284" s="46" t="s">
        <v>116</v>
      </c>
    </row>
    <row r="5286" spans="1:6" x14ac:dyDescent="0.25">
      <c r="A5286" s="54" t="s">
        <v>187</v>
      </c>
      <c r="B5286" s="55"/>
      <c r="C5286" s="63">
        <v>2</v>
      </c>
      <c r="D5286" s="55" t="s">
        <v>110</v>
      </c>
      <c r="E5286" s="64">
        <v>8800</v>
      </c>
      <c r="F5286" s="56">
        <v>17600</v>
      </c>
    </row>
    <row r="5287" spans="1:6" x14ac:dyDescent="0.25">
      <c r="A5287" s="54" t="s">
        <v>154</v>
      </c>
      <c r="B5287" s="55"/>
      <c r="C5287" s="63">
        <v>1</v>
      </c>
      <c r="D5287" s="55" t="s">
        <v>151</v>
      </c>
      <c r="E5287" s="64">
        <v>37951</v>
      </c>
      <c r="F5287" s="56">
        <v>37951</v>
      </c>
    </row>
    <row r="5288" spans="1:6" x14ac:dyDescent="0.25">
      <c r="A5288" s="54" t="s">
        <v>188</v>
      </c>
      <c r="B5288" s="55"/>
      <c r="C5288" s="63">
        <v>1</v>
      </c>
      <c r="D5288" s="55" t="s">
        <v>167</v>
      </c>
      <c r="E5288" s="64">
        <v>80000</v>
      </c>
      <c r="F5288" s="56">
        <v>80000</v>
      </c>
    </row>
    <row r="5289" spans="1:6" x14ac:dyDescent="0.25">
      <c r="A5289" s="57"/>
      <c r="B5289" s="55"/>
      <c r="C5289" s="55"/>
      <c r="D5289" s="55"/>
      <c r="E5289" s="55" t="s">
        <v>155</v>
      </c>
      <c r="F5289" s="56">
        <v>135551</v>
      </c>
    </row>
    <row r="5290" spans="1:6" x14ac:dyDescent="0.25">
      <c r="A5290" s="30" t="s">
        <v>108</v>
      </c>
      <c r="B5290" s="84">
        <v>15</v>
      </c>
      <c r="C5290" s="45" t="s">
        <v>189</v>
      </c>
      <c r="D5290" s="45"/>
      <c r="E5290" s="45"/>
      <c r="F5290" s="46">
        <v>9037</v>
      </c>
    </row>
    <row r="5292" spans="1:6" x14ac:dyDescent="0.25">
      <c r="A5292" s="31" t="s">
        <v>133</v>
      </c>
      <c r="B5292" s="45"/>
      <c r="C5292" s="45"/>
      <c r="D5292" s="45"/>
      <c r="E5292" s="45"/>
      <c r="F5292" s="47">
        <v>9037</v>
      </c>
    </row>
    <row r="5294" spans="1:6" x14ac:dyDescent="0.25">
      <c r="A5294" s="48"/>
      <c r="B5294" s="45" t="s">
        <v>134</v>
      </c>
      <c r="C5294" s="45"/>
      <c r="D5294" s="78"/>
      <c r="E5294" s="79" t="s">
        <v>116</v>
      </c>
      <c r="F5294" s="49">
        <v>26278</v>
      </c>
    </row>
    <row r="5296" spans="1:6" x14ac:dyDescent="0.25">
      <c r="A5296" s="30"/>
      <c r="B5296" s="45"/>
      <c r="C5296" s="45"/>
      <c r="D5296" s="80" t="s">
        <v>135</v>
      </c>
      <c r="E5296" s="81"/>
      <c r="F5296" s="50">
        <v>26278</v>
      </c>
    </row>
    <row r="5297" spans="1:6" x14ac:dyDescent="0.25">
      <c r="A5297" s="51" t="s">
        <v>190</v>
      </c>
      <c r="B5297" s="45"/>
      <c r="C5297" s="45"/>
      <c r="D5297" s="82"/>
      <c r="E5297" s="45"/>
      <c r="F5297" s="51"/>
    </row>
    <row r="5298" spans="1:6" x14ac:dyDescent="0.25">
      <c r="A5298" s="30"/>
      <c r="B5298" s="45"/>
      <c r="C5298" s="45"/>
      <c r="D5298" s="45"/>
      <c r="E5298" s="45"/>
      <c r="F5298" s="52"/>
    </row>
    <row r="5300" spans="1:6" x14ac:dyDescent="0.25">
      <c r="A5300" s="40" t="s">
        <v>218</v>
      </c>
      <c r="B5300" s="74" t="s">
        <v>219</v>
      </c>
      <c r="C5300" s="75"/>
      <c r="D5300" s="75"/>
      <c r="E5300" s="75"/>
      <c r="F5300" s="41"/>
    </row>
    <row r="5301" spans="1:6" x14ac:dyDescent="0.25">
      <c r="A5301" s="53" t="s">
        <v>139</v>
      </c>
      <c r="B5301" s="76"/>
      <c r="C5301" s="83" t="s">
        <v>0</v>
      </c>
      <c r="D5301" s="77" t="s">
        <v>2</v>
      </c>
      <c r="E5301" s="76" t="s">
        <v>140</v>
      </c>
      <c r="F5301" s="43" t="s">
        <v>131</v>
      </c>
    </row>
    <row r="5303" spans="1:6" x14ac:dyDescent="0.25">
      <c r="A5303" s="44" t="s">
        <v>216</v>
      </c>
      <c r="B5303" s="45"/>
      <c r="C5303" s="61">
        <v>0.05</v>
      </c>
      <c r="D5303" s="45" t="s">
        <v>163</v>
      </c>
      <c r="E5303" s="62">
        <v>130000</v>
      </c>
      <c r="F5303" s="46">
        <v>6500</v>
      </c>
    </row>
    <row r="5305" spans="1:6" x14ac:dyDescent="0.25">
      <c r="A5305" s="31" t="s">
        <v>144</v>
      </c>
      <c r="B5305" s="45"/>
      <c r="C5305" s="45"/>
      <c r="D5305" s="45"/>
      <c r="E5305" s="45"/>
      <c r="F5305" s="47">
        <v>6500</v>
      </c>
    </row>
    <row r="5307" spans="1:6" x14ac:dyDescent="0.25">
      <c r="A5307" s="53" t="s">
        <v>148</v>
      </c>
      <c r="B5307" s="76"/>
      <c r="C5307" s="77" t="s">
        <v>0</v>
      </c>
      <c r="D5307" s="76" t="s">
        <v>2</v>
      </c>
      <c r="E5307" s="76" t="s">
        <v>149</v>
      </c>
      <c r="F5307" s="43" t="s">
        <v>131</v>
      </c>
    </row>
    <row r="5309" spans="1:6" x14ac:dyDescent="0.25">
      <c r="A5309" s="44" t="s">
        <v>154</v>
      </c>
      <c r="B5309" s="45"/>
      <c r="C5309" s="61">
        <v>0.32937</v>
      </c>
      <c r="D5309" s="45" t="s">
        <v>151</v>
      </c>
      <c r="E5309" s="62">
        <v>37951</v>
      </c>
      <c r="F5309" s="46">
        <v>12500</v>
      </c>
    </row>
    <row r="5311" spans="1:6" x14ac:dyDescent="0.25">
      <c r="A5311" s="31" t="s">
        <v>157</v>
      </c>
      <c r="B5311" s="45"/>
      <c r="C5311" s="45"/>
      <c r="D5311" s="45"/>
      <c r="E5311" s="45"/>
      <c r="F5311" s="47">
        <v>12500</v>
      </c>
    </row>
    <row r="5313" spans="1:6" x14ac:dyDescent="0.25">
      <c r="A5313" s="58" t="s">
        <v>158</v>
      </c>
      <c r="B5313" s="76"/>
      <c r="C5313" s="83" t="s">
        <v>0</v>
      </c>
      <c r="D5313" s="77" t="s">
        <v>2</v>
      </c>
      <c r="E5313" s="76" t="s">
        <v>140</v>
      </c>
      <c r="F5313" s="43" t="s">
        <v>131</v>
      </c>
    </row>
    <row r="5315" spans="1:6" x14ac:dyDescent="0.25">
      <c r="A5315" s="44" t="s">
        <v>159</v>
      </c>
      <c r="B5315" s="45"/>
      <c r="C5315" s="61">
        <v>4.4999999999999998E-2</v>
      </c>
      <c r="D5315" s="45" t="s">
        <v>160</v>
      </c>
      <c r="E5315" s="62">
        <v>12500</v>
      </c>
      <c r="F5315" s="46">
        <v>563</v>
      </c>
    </row>
    <row r="5317" spans="1:6" x14ac:dyDescent="0.25">
      <c r="A5317" s="31" t="s">
        <v>161</v>
      </c>
      <c r="B5317" s="45"/>
      <c r="C5317" s="45"/>
      <c r="D5317" s="45"/>
      <c r="E5317" s="45"/>
      <c r="F5317" s="47">
        <v>563</v>
      </c>
    </row>
    <row r="5319" spans="1:6" x14ac:dyDescent="0.25">
      <c r="A5319" s="48"/>
      <c r="B5319" s="45" t="s">
        <v>134</v>
      </c>
      <c r="C5319" s="45"/>
      <c r="D5319" s="78"/>
      <c r="E5319" s="79" t="s">
        <v>116</v>
      </c>
      <c r="F5319" s="49">
        <v>19563</v>
      </c>
    </row>
    <row r="5322" spans="1:6" x14ac:dyDescent="0.25">
      <c r="A5322" s="59" t="s">
        <v>176</v>
      </c>
      <c r="B5322" s="85"/>
      <c r="C5322" s="76"/>
      <c r="D5322" s="83" t="s">
        <v>177</v>
      </c>
      <c r="E5322" s="85"/>
      <c r="F5322" s="60"/>
    </row>
    <row r="5323" spans="1:6" x14ac:dyDescent="0.25">
      <c r="A5323" s="19"/>
      <c r="B5323" s="65"/>
      <c r="C5323" s="65"/>
      <c r="D5323" s="66"/>
      <c r="E5323" s="65"/>
      <c r="F5323" s="20"/>
    </row>
    <row r="5324" spans="1:6" x14ac:dyDescent="0.25">
      <c r="A5324" s="22" t="s">
        <v>116</v>
      </c>
      <c r="B5324" s="67"/>
      <c r="C5324" s="65"/>
      <c r="D5324" s="67" t="s">
        <v>117</v>
      </c>
      <c r="E5324" s="68" t="s">
        <v>116</v>
      </c>
      <c r="F5324" s="24"/>
    </row>
    <row r="5325" spans="1:6" x14ac:dyDescent="0.25">
      <c r="A5325" s="25" t="s">
        <v>116</v>
      </c>
      <c r="B5325" s="65"/>
      <c r="C5325" s="65"/>
      <c r="D5325" s="67" t="s">
        <v>118</v>
      </c>
      <c r="E5325" s="69" t="s">
        <v>116</v>
      </c>
      <c r="F5325" s="24"/>
    </row>
    <row r="5326" spans="1:6" x14ac:dyDescent="0.25">
      <c r="A5326" s="23" t="s">
        <v>116</v>
      </c>
      <c r="B5326" s="65"/>
      <c r="C5326" s="65"/>
      <c r="D5326" s="67" t="s">
        <v>119</v>
      </c>
      <c r="E5326" s="67" t="s">
        <v>116</v>
      </c>
      <c r="F5326" s="24"/>
    </row>
    <row r="5327" spans="1:6" x14ac:dyDescent="0.25">
      <c r="A5327" s="23" t="s">
        <v>116</v>
      </c>
      <c r="B5327" s="67"/>
      <c r="C5327" s="65"/>
      <c r="D5327" s="67" t="s">
        <v>120</v>
      </c>
      <c r="E5327" s="69">
        <v>53</v>
      </c>
      <c r="F5327" s="24"/>
    </row>
    <row r="5328" spans="1:6" x14ac:dyDescent="0.25">
      <c r="A5328" s="23" t="s">
        <v>116</v>
      </c>
      <c r="B5328" s="67"/>
      <c r="C5328" s="65"/>
      <c r="D5328" s="70"/>
      <c r="E5328" s="66"/>
      <c r="F5328" s="24"/>
    </row>
    <row r="5329" spans="1:6" x14ac:dyDescent="0.25">
      <c r="A5329" s="25"/>
      <c r="B5329" s="65"/>
      <c r="C5329" s="65"/>
      <c r="D5329" s="71"/>
      <c r="E5329" s="65"/>
      <c r="F5329" s="26"/>
    </row>
    <row r="5330" spans="1:6" x14ac:dyDescent="0.25">
      <c r="A5330" s="27"/>
      <c r="B5330" s="70"/>
      <c r="C5330" s="70"/>
      <c r="D5330" s="65"/>
      <c r="E5330" s="65"/>
      <c r="F5330" s="26"/>
    </row>
    <row r="5331" spans="1:6" x14ac:dyDescent="0.25">
      <c r="A5331" s="28" t="s">
        <v>121</v>
      </c>
      <c r="B5331" s="65"/>
      <c r="C5331" s="65"/>
      <c r="D5331" s="65"/>
      <c r="E5331" s="65"/>
      <c r="F5331" s="24"/>
    </row>
    <row r="5332" spans="1:6" x14ac:dyDescent="0.25">
      <c r="A5332" s="29" t="s">
        <v>116</v>
      </c>
      <c r="B5332" s="67"/>
      <c r="C5332" s="67"/>
      <c r="D5332" s="65"/>
      <c r="E5332" s="65"/>
      <c r="F5332" s="24"/>
    </row>
    <row r="5333" spans="1:6" x14ac:dyDescent="0.25">
      <c r="A5333" s="29" t="s">
        <v>116</v>
      </c>
      <c r="B5333" s="67"/>
      <c r="C5333" s="67"/>
      <c r="D5333" s="65"/>
      <c r="E5333" s="65"/>
      <c r="F5333" s="24"/>
    </row>
    <row r="5334" spans="1:6" x14ac:dyDescent="0.25">
      <c r="A5334" s="30" t="s">
        <v>116</v>
      </c>
      <c r="B5334" s="45"/>
      <c r="C5334" s="45"/>
      <c r="F5334" s="32"/>
    </row>
    <row r="5335" spans="1:6" x14ac:dyDescent="0.25">
      <c r="A5335" s="38" t="s">
        <v>126</v>
      </c>
      <c r="B5335" s="73"/>
      <c r="C5335" s="73"/>
      <c r="D5335" s="73"/>
      <c r="E5335" s="73"/>
      <c r="F5335" s="39"/>
    </row>
    <row r="5337" spans="1:6" x14ac:dyDescent="0.25">
      <c r="A5337" s="30"/>
      <c r="B5337" s="45"/>
      <c r="C5337" s="45"/>
      <c r="D5337" s="80" t="s">
        <v>135</v>
      </c>
      <c r="E5337" s="81"/>
      <c r="F5337" s="50">
        <v>19563</v>
      </c>
    </row>
    <row r="5338" spans="1:6" x14ac:dyDescent="0.25">
      <c r="A5338" s="51" t="s">
        <v>220</v>
      </c>
      <c r="B5338" s="45"/>
      <c r="C5338" s="45"/>
      <c r="D5338" s="82"/>
      <c r="E5338" s="45"/>
      <c r="F5338" s="51"/>
    </row>
    <row r="5339" spans="1:6" x14ac:dyDescent="0.25">
      <c r="A5339" s="30"/>
      <c r="B5339" s="45"/>
      <c r="C5339" s="45"/>
      <c r="D5339" s="45"/>
      <c r="E5339" s="45"/>
      <c r="F5339" s="52"/>
    </row>
    <row r="5341" spans="1:6" x14ac:dyDescent="0.25">
      <c r="A5341" s="40" t="s">
        <v>486</v>
      </c>
      <c r="B5341" s="74" t="s">
        <v>487</v>
      </c>
      <c r="C5341" s="75"/>
      <c r="D5341" s="75"/>
      <c r="E5341" s="75"/>
      <c r="F5341" s="41"/>
    </row>
    <row r="5342" spans="1:6" x14ac:dyDescent="0.25">
      <c r="A5342" s="53" t="s">
        <v>139</v>
      </c>
      <c r="B5342" s="76"/>
      <c r="C5342" s="83" t="s">
        <v>0</v>
      </c>
      <c r="D5342" s="77" t="s">
        <v>2</v>
      </c>
      <c r="E5342" s="76" t="s">
        <v>140</v>
      </c>
      <c r="F5342" s="43" t="s">
        <v>131</v>
      </c>
    </row>
    <row r="5344" spans="1:6" x14ac:dyDescent="0.25">
      <c r="A5344" s="44" t="s">
        <v>488</v>
      </c>
      <c r="B5344" s="45"/>
      <c r="C5344" s="61">
        <v>0.42</v>
      </c>
      <c r="D5344" s="45" t="s">
        <v>33</v>
      </c>
      <c r="E5344" s="62">
        <v>88000</v>
      </c>
      <c r="F5344" s="46">
        <v>36960</v>
      </c>
    </row>
    <row r="5345" spans="1:6" x14ac:dyDescent="0.25">
      <c r="A5345" s="31" t="s">
        <v>144</v>
      </c>
      <c r="B5345" s="45"/>
      <c r="C5345" s="45"/>
      <c r="D5345" s="45"/>
      <c r="E5345" s="45"/>
      <c r="F5345" s="47">
        <v>36960</v>
      </c>
    </row>
    <row r="5347" spans="1:6" x14ac:dyDescent="0.25">
      <c r="A5347" s="53" t="s">
        <v>148</v>
      </c>
      <c r="B5347" s="76"/>
      <c r="C5347" s="77" t="s">
        <v>0</v>
      </c>
      <c r="D5347" s="76" t="s">
        <v>2</v>
      </c>
      <c r="E5347" s="76" t="s">
        <v>149</v>
      </c>
      <c r="F5347" s="43" t="s">
        <v>131</v>
      </c>
    </row>
    <row r="5349" spans="1:6" x14ac:dyDescent="0.25">
      <c r="A5349" s="44" t="s">
        <v>223</v>
      </c>
      <c r="B5349" s="45"/>
      <c r="C5349" s="61" t="s">
        <v>116</v>
      </c>
      <c r="D5349" s="45" t="s">
        <v>151</v>
      </c>
      <c r="E5349" s="62" t="s">
        <v>116</v>
      </c>
      <c r="F5349" s="46" t="s">
        <v>116</v>
      </c>
    </row>
    <row r="5351" spans="1:6" x14ac:dyDescent="0.25">
      <c r="A5351" s="54" t="s">
        <v>224</v>
      </c>
      <c r="B5351" s="55"/>
      <c r="C5351" s="63">
        <v>1</v>
      </c>
      <c r="D5351" s="55" t="s">
        <v>151</v>
      </c>
      <c r="E5351" s="64">
        <v>181247</v>
      </c>
      <c r="F5351" s="56">
        <v>181247</v>
      </c>
    </row>
    <row r="5353" spans="1:6" x14ac:dyDescent="0.25">
      <c r="A5353" s="54" t="s">
        <v>225</v>
      </c>
      <c r="B5353" s="55"/>
      <c r="C5353" s="63">
        <v>1</v>
      </c>
      <c r="D5353" s="55" t="s">
        <v>151</v>
      </c>
      <c r="E5353" s="64">
        <v>56153</v>
      </c>
      <c r="F5353" s="56">
        <v>56153</v>
      </c>
    </row>
    <row r="5355" spans="1:6" x14ac:dyDescent="0.25">
      <c r="A5355" s="54" t="s">
        <v>154</v>
      </c>
      <c r="B5355" s="55"/>
      <c r="C5355" s="63">
        <v>1</v>
      </c>
      <c r="D5355" s="55" t="s">
        <v>151</v>
      </c>
      <c r="E5355" s="64">
        <v>37951</v>
      </c>
      <c r="F5355" s="56">
        <v>37951</v>
      </c>
    </row>
    <row r="5357" spans="1:6" x14ac:dyDescent="0.25">
      <c r="A5357" s="57"/>
      <c r="B5357" s="55"/>
      <c r="C5357" s="55"/>
      <c r="D5357" s="55"/>
      <c r="E5357" s="55" t="s">
        <v>155</v>
      </c>
      <c r="F5357" s="56">
        <v>275351</v>
      </c>
    </row>
    <row r="5358" spans="1:6" x14ac:dyDescent="0.25">
      <c r="A5358" s="30" t="s">
        <v>108</v>
      </c>
      <c r="B5358" s="84">
        <v>2.8984700000000001</v>
      </c>
      <c r="C5358" s="45" t="s">
        <v>156</v>
      </c>
      <c r="D5358" s="45"/>
      <c r="E5358" s="45"/>
      <c r="F5358" s="46">
        <v>94999</v>
      </c>
    </row>
    <row r="5360" spans="1:6" x14ac:dyDescent="0.25">
      <c r="A5360" s="31" t="s">
        <v>157</v>
      </c>
      <c r="B5360" s="45"/>
      <c r="C5360" s="45"/>
      <c r="D5360" s="45"/>
      <c r="E5360" s="45"/>
      <c r="F5360" s="47">
        <v>94999</v>
      </c>
    </row>
    <row r="5362" spans="1:6" x14ac:dyDescent="0.25">
      <c r="A5362" s="58" t="s">
        <v>158</v>
      </c>
      <c r="B5362" s="76"/>
      <c r="C5362" s="83" t="s">
        <v>0</v>
      </c>
      <c r="D5362" s="77" t="s">
        <v>2</v>
      </c>
      <c r="E5362" s="76" t="s">
        <v>140</v>
      </c>
      <c r="F5362" s="43" t="s">
        <v>131</v>
      </c>
    </row>
    <row r="5364" spans="1:6" x14ac:dyDescent="0.25">
      <c r="A5364" s="44" t="s">
        <v>159</v>
      </c>
      <c r="B5364" s="45"/>
      <c r="C5364" s="61">
        <v>0.05</v>
      </c>
      <c r="D5364" s="45" t="s">
        <v>160</v>
      </c>
      <c r="E5364" s="62">
        <v>94999</v>
      </c>
      <c r="F5364" s="46">
        <v>4750</v>
      </c>
    </row>
    <row r="5366" spans="1:6" x14ac:dyDescent="0.25">
      <c r="A5366" s="31" t="s">
        <v>161</v>
      </c>
      <c r="B5366" s="45"/>
      <c r="C5366" s="45"/>
      <c r="D5366" s="45"/>
      <c r="E5366" s="45"/>
      <c r="F5366" s="47">
        <v>4750</v>
      </c>
    </row>
    <row r="5368" spans="1:6" x14ac:dyDescent="0.25">
      <c r="A5368" s="53" t="s">
        <v>194</v>
      </c>
      <c r="B5368" s="76"/>
      <c r="C5368" s="83" t="s">
        <v>0</v>
      </c>
      <c r="D5368" s="77" t="s">
        <v>2</v>
      </c>
      <c r="E5368" s="76" t="s">
        <v>140</v>
      </c>
      <c r="F5368" s="43" t="s">
        <v>131</v>
      </c>
    </row>
    <row r="5370" spans="1:6" x14ac:dyDescent="0.25">
      <c r="A5370" s="44" t="s">
        <v>196</v>
      </c>
      <c r="B5370" s="45"/>
      <c r="C5370" s="61">
        <v>1.41</v>
      </c>
      <c r="D5370" s="45" t="s">
        <v>33</v>
      </c>
      <c r="E5370" s="62">
        <v>15000</v>
      </c>
      <c r="F5370" s="46">
        <v>21150</v>
      </c>
    </row>
    <row r="5371" spans="1:6" x14ac:dyDescent="0.25">
      <c r="A5371" s="44" t="s">
        <v>197</v>
      </c>
    </row>
    <row r="5372" spans="1:6" x14ac:dyDescent="0.25">
      <c r="A5372" s="44" t="s">
        <v>484</v>
      </c>
      <c r="B5372" s="45"/>
      <c r="C5372" s="61">
        <v>1.41</v>
      </c>
      <c r="D5372" s="45" t="s">
        <v>33</v>
      </c>
      <c r="E5372" s="62">
        <v>5500</v>
      </c>
      <c r="F5372" s="46">
        <v>7755</v>
      </c>
    </row>
    <row r="5373" spans="1:6" x14ac:dyDescent="0.25">
      <c r="A5373" s="44" t="s">
        <v>195</v>
      </c>
      <c r="B5373" s="45"/>
      <c r="C5373" s="61">
        <v>1.41</v>
      </c>
      <c r="D5373" s="45" t="s">
        <v>33</v>
      </c>
      <c r="E5373" s="62">
        <v>292750</v>
      </c>
      <c r="F5373" s="46">
        <v>412778</v>
      </c>
    </row>
    <row r="5374" spans="1:6" x14ac:dyDescent="0.25">
      <c r="A5374" s="44" t="s">
        <v>256</v>
      </c>
      <c r="B5374" s="45"/>
      <c r="C5374" s="61" t="s">
        <v>116</v>
      </c>
      <c r="D5374" s="45" t="s">
        <v>33</v>
      </c>
      <c r="E5374" s="62" t="s">
        <v>116</v>
      </c>
      <c r="F5374" s="46" t="s">
        <v>116</v>
      </c>
    </row>
    <row r="5375" spans="1:6" x14ac:dyDescent="0.25">
      <c r="A5375" s="54" t="s">
        <v>154</v>
      </c>
      <c r="B5375" s="55"/>
      <c r="C5375" s="63">
        <v>0.28571000000000002</v>
      </c>
      <c r="D5375" s="55" t="s">
        <v>151</v>
      </c>
      <c r="E5375" s="64">
        <v>37951</v>
      </c>
      <c r="F5375" s="56">
        <v>10843</v>
      </c>
    </row>
    <row r="5376" spans="1:6" x14ac:dyDescent="0.25">
      <c r="A5376" s="57"/>
      <c r="B5376" s="55"/>
      <c r="C5376" s="55"/>
      <c r="D5376" s="55"/>
      <c r="E5376" s="55" t="s">
        <v>155</v>
      </c>
      <c r="F5376" s="56">
        <v>10843</v>
      </c>
    </row>
    <row r="5377" spans="1:6" x14ac:dyDescent="0.25">
      <c r="A5377" s="30" t="s">
        <v>0</v>
      </c>
      <c r="B5377" s="84">
        <v>1</v>
      </c>
      <c r="C5377" s="45" t="s">
        <v>169</v>
      </c>
      <c r="D5377" s="45"/>
      <c r="E5377" s="45"/>
      <c r="F5377" s="46">
        <v>10843</v>
      </c>
    </row>
    <row r="5378" spans="1:6" x14ac:dyDescent="0.25">
      <c r="A5378" s="31" t="s">
        <v>198</v>
      </c>
      <c r="B5378" s="45"/>
      <c r="C5378" s="45"/>
      <c r="D5378" s="45"/>
      <c r="E5378" s="45"/>
      <c r="F5378" s="47">
        <v>452526</v>
      </c>
    </row>
    <row r="5380" spans="1:6" x14ac:dyDescent="0.25">
      <c r="A5380" s="53" t="s">
        <v>164</v>
      </c>
      <c r="B5380" s="76"/>
      <c r="C5380" s="83" t="s">
        <v>0</v>
      </c>
      <c r="D5380" s="77" t="s">
        <v>2</v>
      </c>
      <c r="E5380" s="76" t="s">
        <v>140</v>
      </c>
      <c r="F5380" s="43" t="s">
        <v>131</v>
      </c>
    </row>
    <row r="5382" spans="1:6" x14ac:dyDescent="0.25">
      <c r="A5382" s="44" t="s">
        <v>237</v>
      </c>
      <c r="B5382" s="45"/>
      <c r="C5382" s="61" t="s">
        <v>116</v>
      </c>
      <c r="D5382" s="45" t="s">
        <v>33</v>
      </c>
      <c r="E5382" s="62" t="s">
        <v>116</v>
      </c>
      <c r="F5382" s="46" t="s">
        <v>116</v>
      </c>
    </row>
    <row r="5383" spans="1:6" x14ac:dyDescent="0.25">
      <c r="A5383" s="54" t="s">
        <v>242</v>
      </c>
      <c r="B5383" s="55"/>
      <c r="C5383" s="63">
        <v>8</v>
      </c>
      <c r="D5383" s="55" t="s">
        <v>29</v>
      </c>
      <c r="E5383" s="64">
        <v>39000</v>
      </c>
      <c r="F5383" s="56">
        <v>312000</v>
      </c>
    </row>
    <row r="5384" spans="1:6" x14ac:dyDescent="0.25">
      <c r="A5384" s="54" t="s">
        <v>243</v>
      </c>
    </row>
    <row r="5385" spans="1:6" x14ac:dyDescent="0.25">
      <c r="A5385" s="54" t="s">
        <v>244</v>
      </c>
      <c r="B5385" s="55"/>
      <c r="C5385" s="63">
        <v>0.63800000000000001</v>
      </c>
      <c r="D5385" s="55" t="s">
        <v>33</v>
      </c>
      <c r="E5385" s="64">
        <v>75000</v>
      </c>
      <c r="F5385" s="56">
        <v>47850</v>
      </c>
    </row>
    <row r="5386" spans="1:6" x14ac:dyDescent="0.25">
      <c r="A5386" s="54" t="s">
        <v>245</v>
      </c>
      <c r="B5386" s="55"/>
      <c r="C5386" s="63">
        <v>0.63</v>
      </c>
      <c r="D5386" s="55" t="s">
        <v>33</v>
      </c>
      <c r="E5386" s="64">
        <v>75000</v>
      </c>
      <c r="F5386" s="56">
        <v>47250</v>
      </c>
    </row>
    <row r="5387" spans="1:6" x14ac:dyDescent="0.25">
      <c r="A5387" s="54" t="s">
        <v>251</v>
      </c>
      <c r="B5387" s="55"/>
      <c r="C5387" s="63">
        <v>170</v>
      </c>
      <c r="D5387" s="55" t="s">
        <v>252</v>
      </c>
      <c r="E5387" s="64">
        <v>50</v>
      </c>
      <c r="F5387" s="56">
        <v>8500</v>
      </c>
    </row>
    <row r="5388" spans="1:6" x14ac:dyDescent="0.25">
      <c r="A5388" s="54" t="s">
        <v>223</v>
      </c>
      <c r="B5388" s="55"/>
      <c r="C5388" s="63">
        <v>0.10895000000000001</v>
      </c>
      <c r="D5388" s="55" t="s">
        <v>151</v>
      </c>
      <c r="E5388" s="64">
        <v>275351</v>
      </c>
      <c r="F5388" s="56">
        <v>29999</v>
      </c>
    </row>
    <row r="5389" spans="1:6" x14ac:dyDescent="0.25">
      <c r="A5389" s="54" t="s">
        <v>159</v>
      </c>
      <c r="B5389" s="55"/>
      <c r="C5389" s="63">
        <v>0.05</v>
      </c>
      <c r="D5389" s="55" t="s">
        <v>160</v>
      </c>
      <c r="E5389" s="64">
        <v>29999</v>
      </c>
      <c r="F5389" s="56">
        <v>1500</v>
      </c>
    </row>
    <row r="5390" spans="1:6" x14ac:dyDescent="0.25">
      <c r="A5390" s="54" t="s">
        <v>253</v>
      </c>
      <c r="B5390" s="55"/>
      <c r="C5390" s="63">
        <v>0.125</v>
      </c>
      <c r="D5390" s="55" t="s">
        <v>167</v>
      </c>
      <c r="E5390" s="64">
        <v>46400</v>
      </c>
      <c r="F5390" s="56">
        <v>5800</v>
      </c>
    </row>
    <row r="5391" spans="1:6" x14ac:dyDescent="0.25">
      <c r="A5391" s="54" t="s">
        <v>254</v>
      </c>
      <c r="B5391" s="55"/>
      <c r="C5391" s="63">
        <v>1.268</v>
      </c>
      <c r="D5391" s="55" t="s">
        <v>33</v>
      </c>
      <c r="E5391" s="64">
        <v>292750</v>
      </c>
      <c r="F5391" s="56">
        <v>371207</v>
      </c>
    </row>
    <row r="5392" spans="1:6" x14ac:dyDescent="0.25">
      <c r="A5392" s="54" t="s">
        <v>255</v>
      </c>
    </row>
    <row r="5393" spans="1:6" x14ac:dyDescent="0.25">
      <c r="A5393" s="54" t="s">
        <v>256</v>
      </c>
      <c r="B5393" s="55"/>
      <c r="C5393" s="63">
        <v>1.268</v>
      </c>
      <c r="D5393" s="55" t="s">
        <v>33</v>
      </c>
      <c r="E5393" s="64">
        <v>10843</v>
      </c>
      <c r="F5393" s="56">
        <v>13749</v>
      </c>
    </row>
    <row r="5394" spans="1:6" x14ac:dyDescent="0.25">
      <c r="A5394" s="54" t="s">
        <v>484</v>
      </c>
      <c r="B5394" s="55"/>
      <c r="C5394" s="63">
        <v>1.268</v>
      </c>
      <c r="D5394" s="55" t="s">
        <v>33</v>
      </c>
      <c r="E5394" s="64">
        <v>5500</v>
      </c>
      <c r="F5394" s="56">
        <v>6974</v>
      </c>
    </row>
    <row r="5395" spans="1:6" x14ac:dyDescent="0.25">
      <c r="A5395" s="54" t="s">
        <v>196</v>
      </c>
      <c r="B5395" s="55"/>
      <c r="C5395" s="63">
        <v>1.268</v>
      </c>
      <c r="D5395" s="55" t="s">
        <v>33</v>
      </c>
      <c r="E5395" s="64">
        <v>15000</v>
      </c>
      <c r="F5395" s="56">
        <v>19020</v>
      </c>
    </row>
    <row r="5396" spans="1:6" x14ac:dyDescent="0.25">
      <c r="A5396" s="54" t="s">
        <v>197</v>
      </c>
    </row>
    <row r="5397" spans="1:6" x14ac:dyDescent="0.25">
      <c r="A5397" s="57"/>
      <c r="B5397" s="55"/>
      <c r="C5397" s="55"/>
      <c r="D5397" s="55"/>
      <c r="E5397" s="55" t="s">
        <v>155</v>
      </c>
      <c r="F5397" s="56">
        <v>863849</v>
      </c>
    </row>
    <row r="5398" spans="1:6" x14ac:dyDescent="0.25">
      <c r="A5398" s="30" t="s">
        <v>0</v>
      </c>
      <c r="B5398" s="84">
        <v>0.63</v>
      </c>
      <c r="C5398" s="45" t="s">
        <v>169</v>
      </c>
      <c r="D5398" s="45"/>
      <c r="E5398" s="45"/>
      <c r="F5398" s="46">
        <v>544225</v>
      </c>
    </row>
    <row r="5399" spans="1:6" x14ac:dyDescent="0.25">
      <c r="A5399" s="31" t="s">
        <v>170</v>
      </c>
      <c r="B5399" s="45"/>
      <c r="C5399" s="45"/>
      <c r="D5399" s="45"/>
      <c r="E5399" s="45"/>
      <c r="F5399" s="47">
        <v>544225</v>
      </c>
    </row>
    <row r="5401" spans="1:6" x14ac:dyDescent="0.25">
      <c r="A5401" s="48"/>
      <c r="B5401" s="45" t="s">
        <v>134</v>
      </c>
      <c r="C5401" s="45"/>
      <c r="D5401" s="78"/>
      <c r="E5401" s="79" t="s">
        <v>116</v>
      </c>
      <c r="F5401" s="49">
        <v>1133460</v>
      </c>
    </row>
    <row r="5403" spans="1:6" x14ac:dyDescent="0.25">
      <c r="A5403" s="30"/>
      <c r="B5403" s="45"/>
      <c r="C5403" s="45"/>
      <c r="D5403" s="80" t="s">
        <v>135</v>
      </c>
      <c r="E5403" s="81"/>
      <c r="F5403" s="50">
        <v>1133460</v>
      </c>
    </row>
    <row r="5404" spans="1:6" x14ac:dyDescent="0.25">
      <c r="A5404" s="51" t="s">
        <v>489</v>
      </c>
      <c r="B5404" s="45"/>
      <c r="C5404" s="45"/>
      <c r="D5404" s="82"/>
      <c r="E5404" s="45"/>
      <c r="F5404" s="51"/>
    </row>
    <row r="5405" spans="1:6" x14ac:dyDescent="0.25">
      <c r="A5405" s="30"/>
      <c r="B5405" s="45"/>
      <c r="C5405" s="45"/>
      <c r="D5405" s="45"/>
      <c r="E5405" s="45"/>
      <c r="F5405" s="52"/>
    </row>
    <row r="5407" spans="1:6" x14ac:dyDescent="0.25">
      <c r="A5407" s="40" t="s">
        <v>490</v>
      </c>
      <c r="B5407" s="74" t="s">
        <v>491</v>
      </c>
      <c r="C5407" s="75"/>
      <c r="D5407" s="75"/>
      <c r="E5407" s="75"/>
      <c r="F5407" s="41"/>
    </row>
    <row r="5408" spans="1:6" x14ac:dyDescent="0.25">
      <c r="B5408" s="74" t="s">
        <v>492</v>
      </c>
    </row>
    <row r="5410" spans="1:6" x14ac:dyDescent="0.25">
      <c r="A5410" s="53" t="s">
        <v>164</v>
      </c>
      <c r="B5410" s="76"/>
      <c r="C5410" s="83" t="s">
        <v>0</v>
      </c>
      <c r="D5410" s="77" t="s">
        <v>2</v>
      </c>
      <c r="E5410" s="76" t="s">
        <v>140</v>
      </c>
      <c r="F5410" s="43" t="s">
        <v>131</v>
      </c>
    </row>
    <row r="5412" spans="1:6" x14ac:dyDescent="0.25">
      <c r="A5412" s="44" t="s">
        <v>493</v>
      </c>
      <c r="B5412" s="45"/>
      <c r="C5412" s="61" t="s">
        <v>116</v>
      </c>
      <c r="D5412" s="45" t="s">
        <v>33</v>
      </c>
      <c r="E5412" s="62" t="s">
        <v>116</v>
      </c>
      <c r="F5412" s="46" t="s">
        <v>116</v>
      </c>
    </row>
    <row r="5413" spans="1:6" x14ac:dyDescent="0.25">
      <c r="A5413" s="44" t="s">
        <v>494</v>
      </c>
    </row>
    <row r="5415" spans="1:6" x14ac:dyDescent="0.25">
      <c r="A5415" s="59" t="s">
        <v>176</v>
      </c>
      <c r="B5415" s="85"/>
      <c r="C5415" s="76"/>
      <c r="D5415" s="83" t="s">
        <v>177</v>
      </c>
      <c r="E5415" s="85"/>
      <c r="F5415" s="60"/>
    </row>
    <row r="5416" spans="1:6" x14ac:dyDescent="0.25">
      <c r="A5416" s="19"/>
      <c r="B5416" s="65"/>
      <c r="C5416" s="65"/>
      <c r="D5416" s="66"/>
      <c r="E5416" s="65"/>
      <c r="F5416" s="20"/>
    </row>
    <row r="5417" spans="1:6" x14ac:dyDescent="0.25">
      <c r="A5417" s="22" t="s">
        <v>116</v>
      </c>
      <c r="B5417" s="67"/>
      <c r="C5417" s="65"/>
      <c r="D5417" s="67" t="s">
        <v>117</v>
      </c>
      <c r="E5417" s="68" t="s">
        <v>116</v>
      </c>
      <c r="F5417" s="24"/>
    </row>
    <row r="5418" spans="1:6" x14ac:dyDescent="0.25">
      <c r="A5418" s="25" t="s">
        <v>116</v>
      </c>
      <c r="B5418" s="65"/>
      <c r="C5418" s="65"/>
      <c r="D5418" s="67" t="s">
        <v>118</v>
      </c>
      <c r="E5418" s="69" t="s">
        <v>116</v>
      </c>
      <c r="F5418" s="24"/>
    </row>
    <row r="5419" spans="1:6" x14ac:dyDescent="0.25">
      <c r="A5419" s="23" t="s">
        <v>116</v>
      </c>
      <c r="B5419" s="65"/>
      <c r="C5419" s="65"/>
      <c r="D5419" s="67" t="s">
        <v>119</v>
      </c>
      <c r="E5419" s="67" t="s">
        <v>116</v>
      </c>
      <c r="F5419" s="24"/>
    </row>
    <row r="5420" spans="1:6" x14ac:dyDescent="0.25">
      <c r="A5420" s="23" t="s">
        <v>116</v>
      </c>
      <c r="B5420" s="67"/>
      <c r="C5420" s="65"/>
      <c r="D5420" s="67" t="s">
        <v>120</v>
      </c>
      <c r="E5420" s="69">
        <v>54</v>
      </c>
      <c r="F5420" s="24"/>
    </row>
    <row r="5421" spans="1:6" x14ac:dyDescent="0.25">
      <c r="A5421" s="23" t="s">
        <v>116</v>
      </c>
      <c r="B5421" s="67"/>
      <c r="C5421" s="65"/>
      <c r="D5421" s="70"/>
      <c r="E5421" s="66"/>
      <c r="F5421" s="24"/>
    </row>
    <row r="5422" spans="1:6" x14ac:dyDescent="0.25">
      <c r="A5422" s="25"/>
      <c r="B5422" s="65"/>
      <c r="C5422" s="65"/>
      <c r="D5422" s="71"/>
      <c r="E5422" s="65"/>
      <c r="F5422" s="26"/>
    </row>
    <row r="5423" spans="1:6" x14ac:dyDescent="0.25">
      <c r="A5423" s="27"/>
      <c r="B5423" s="70"/>
      <c r="C5423" s="70"/>
      <c r="D5423" s="65"/>
      <c r="E5423" s="65"/>
      <c r="F5423" s="26"/>
    </row>
    <row r="5424" spans="1:6" x14ac:dyDescent="0.25">
      <c r="A5424" s="28" t="s">
        <v>121</v>
      </c>
      <c r="B5424" s="65"/>
      <c r="C5424" s="65"/>
      <c r="D5424" s="65"/>
      <c r="E5424" s="65"/>
      <c r="F5424" s="24"/>
    </row>
    <row r="5425" spans="1:6" x14ac:dyDescent="0.25">
      <c r="A5425" s="29" t="s">
        <v>116</v>
      </c>
      <c r="B5425" s="67"/>
      <c r="C5425" s="67"/>
      <c r="D5425" s="65"/>
      <c r="E5425" s="65"/>
      <c r="F5425" s="24"/>
    </row>
    <row r="5426" spans="1:6" x14ac:dyDescent="0.25">
      <c r="A5426" s="29" t="s">
        <v>116</v>
      </c>
      <c r="B5426" s="67"/>
      <c r="C5426" s="67"/>
      <c r="D5426" s="65"/>
      <c r="E5426" s="65"/>
      <c r="F5426" s="24"/>
    </row>
    <row r="5427" spans="1:6" x14ac:dyDescent="0.25">
      <c r="A5427" s="30" t="s">
        <v>116</v>
      </c>
      <c r="B5427" s="45"/>
      <c r="C5427" s="45"/>
      <c r="F5427" s="32"/>
    </row>
    <row r="5428" spans="1:6" x14ac:dyDescent="0.25">
      <c r="A5428" s="38" t="s">
        <v>126</v>
      </c>
      <c r="B5428" s="73"/>
      <c r="C5428" s="73"/>
      <c r="D5428" s="73"/>
      <c r="E5428" s="73"/>
      <c r="F5428" s="39"/>
    </row>
    <row r="5430" spans="1:6" x14ac:dyDescent="0.25">
      <c r="A5430" s="44" t="s">
        <v>495</v>
      </c>
    </row>
    <row r="5431" spans="1:6" x14ac:dyDescent="0.25">
      <c r="A5431" s="54" t="s">
        <v>496</v>
      </c>
      <c r="B5431" s="55"/>
      <c r="C5431" s="63">
        <v>22.5</v>
      </c>
      <c r="D5431" s="55" t="s">
        <v>73</v>
      </c>
      <c r="E5431" s="64">
        <v>5817</v>
      </c>
      <c r="F5431" s="56">
        <v>130883</v>
      </c>
    </row>
    <row r="5432" spans="1:6" x14ac:dyDescent="0.25">
      <c r="A5432" s="54" t="s">
        <v>497</v>
      </c>
    </row>
    <row r="5433" spans="1:6" x14ac:dyDescent="0.25">
      <c r="A5433" s="54" t="s">
        <v>498</v>
      </c>
      <c r="B5433" s="55"/>
      <c r="C5433" s="63">
        <v>7</v>
      </c>
      <c r="D5433" s="55" t="s">
        <v>3</v>
      </c>
      <c r="E5433" s="64">
        <v>4100</v>
      </c>
      <c r="F5433" s="56">
        <v>28700</v>
      </c>
    </row>
    <row r="5434" spans="1:6" x14ac:dyDescent="0.25">
      <c r="A5434" s="54" t="s">
        <v>223</v>
      </c>
      <c r="B5434" s="55"/>
      <c r="C5434" s="63">
        <v>0.53981999999999997</v>
      </c>
      <c r="D5434" s="55" t="s">
        <v>151</v>
      </c>
      <c r="E5434" s="64">
        <v>275351</v>
      </c>
      <c r="F5434" s="56">
        <v>148640</v>
      </c>
    </row>
    <row r="5435" spans="1:6" x14ac:dyDescent="0.25">
      <c r="A5435" s="54" t="s">
        <v>159</v>
      </c>
      <c r="B5435" s="55"/>
      <c r="C5435" s="63">
        <v>0.05</v>
      </c>
      <c r="D5435" s="55" t="s">
        <v>160</v>
      </c>
      <c r="E5435" s="64">
        <v>148640</v>
      </c>
      <c r="F5435" s="56">
        <v>7432</v>
      </c>
    </row>
    <row r="5436" spans="1:6" x14ac:dyDescent="0.25">
      <c r="A5436" s="54" t="s">
        <v>226</v>
      </c>
      <c r="B5436" s="55"/>
      <c r="C5436" s="63">
        <v>0.125</v>
      </c>
      <c r="D5436" s="55" t="s">
        <v>113</v>
      </c>
      <c r="E5436" s="64">
        <v>35960</v>
      </c>
      <c r="F5436" s="56">
        <v>4495</v>
      </c>
    </row>
    <row r="5437" spans="1:6" x14ac:dyDescent="0.25">
      <c r="A5437" s="54" t="s">
        <v>256</v>
      </c>
      <c r="B5437" s="55"/>
      <c r="C5437" s="63">
        <v>1.1000000000000001</v>
      </c>
      <c r="D5437" s="55" t="s">
        <v>33</v>
      </c>
      <c r="E5437" s="64">
        <v>10843</v>
      </c>
      <c r="F5437" s="56">
        <v>11927</v>
      </c>
    </row>
    <row r="5438" spans="1:6" x14ac:dyDescent="0.25">
      <c r="A5438" s="54" t="s">
        <v>499</v>
      </c>
      <c r="B5438" s="55"/>
      <c r="C5438" s="63">
        <v>1.2</v>
      </c>
      <c r="D5438" s="55" t="s">
        <v>26</v>
      </c>
      <c r="E5438" s="64">
        <v>210300</v>
      </c>
      <c r="F5438" s="56">
        <v>252360</v>
      </c>
    </row>
    <row r="5439" spans="1:6" x14ac:dyDescent="0.25">
      <c r="A5439" s="54" t="s">
        <v>233</v>
      </c>
      <c r="B5439" s="55"/>
      <c r="C5439" s="63">
        <v>2.5000000000000001E-2</v>
      </c>
      <c r="D5439" s="55" t="s">
        <v>29</v>
      </c>
      <c r="E5439" s="64">
        <v>113899</v>
      </c>
      <c r="F5439" s="56">
        <v>2847</v>
      </c>
    </row>
    <row r="5440" spans="1:6" x14ac:dyDescent="0.25">
      <c r="A5440" s="54" t="s">
        <v>238</v>
      </c>
      <c r="B5440" s="55"/>
      <c r="C5440" s="63">
        <v>2.5000000000000001E-2</v>
      </c>
      <c r="D5440" s="55" t="s">
        <v>29</v>
      </c>
      <c r="E5440" s="64">
        <v>16687</v>
      </c>
      <c r="F5440" s="56">
        <v>417</v>
      </c>
    </row>
    <row r="5441" spans="1:6" x14ac:dyDescent="0.25">
      <c r="A5441" s="54" t="s">
        <v>240</v>
      </c>
      <c r="B5441" s="55"/>
      <c r="C5441" s="63">
        <v>0.02</v>
      </c>
      <c r="D5441" s="55" t="s">
        <v>29</v>
      </c>
      <c r="E5441" s="64">
        <v>630180</v>
      </c>
      <c r="F5441" s="56">
        <v>12604</v>
      </c>
    </row>
    <row r="5442" spans="1:6" x14ac:dyDescent="0.25">
      <c r="A5442" s="54" t="s">
        <v>250</v>
      </c>
      <c r="B5442" s="55"/>
      <c r="C5442" s="63">
        <v>1.1000000000000001</v>
      </c>
      <c r="D5442" s="55" t="s">
        <v>33</v>
      </c>
      <c r="E5442" s="64">
        <v>952871</v>
      </c>
      <c r="F5442" s="56">
        <v>1048158</v>
      </c>
    </row>
    <row r="5443" spans="1:6" x14ac:dyDescent="0.25">
      <c r="A5443" s="57"/>
      <c r="B5443" s="55"/>
      <c r="C5443" s="55"/>
      <c r="D5443" s="55"/>
      <c r="E5443" s="55" t="s">
        <v>155</v>
      </c>
      <c r="F5443" s="56">
        <v>1648463</v>
      </c>
    </row>
    <row r="5444" spans="1:6" x14ac:dyDescent="0.25">
      <c r="A5444" s="30" t="s">
        <v>0</v>
      </c>
      <c r="B5444" s="84">
        <v>1</v>
      </c>
      <c r="C5444" s="45" t="s">
        <v>169</v>
      </c>
      <c r="D5444" s="45"/>
      <c r="E5444" s="45"/>
      <c r="F5444" s="46">
        <v>1648463</v>
      </c>
    </row>
    <row r="5445" spans="1:6" x14ac:dyDescent="0.25">
      <c r="A5445" s="31" t="s">
        <v>170</v>
      </c>
      <c r="B5445" s="45"/>
      <c r="C5445" s="45"/>
      <c r="D5445" s="45"/>
      <c r="E5445" s="45"/>
      <c r="F5445" s="47">
        <v>1648463</v>
      </c>
    </row>
    <row r="5447" spans="1:6" x14ac:dyDescent="0.25">
      <c r="A5447" s="48"/>
      <c r="B5447" s="45" t="s">
        <v>134</v>
      </c>
      <c r="C5447" s="45"/>
      <c r="D5447" s="78"/>
      <c r="E5447" s="79" t="s">
        <v>116</v>
      </c>
      <c r="F5447" s="49">
        <v>1648463</v>
      </c>
    </row>
    <row r="5449" spans="1:6" x14ac:dyDescent="0.25">
      <c r="A5449" s="30"/>
      <c r="B5449" s="45"/>
      <c r="C5449" s="45"/>
      <c r="D5449" s="80" t="s">
        <v>135</v>
      </c>
      <c r="E5449" s="81"/>
      <c r="F5449" s="50">
        <v>1648463</v>
      </c>
    </row>
    <row r="5450" spans="1:6" x14ac:dyDescent="0.25">
      <c r="A5450" s="51" t="s">
        <v>500</v>
      </c>
      <c r="B5450" s="45"/>
      <c r="C5450" s="45"/>
      <c r="D5450" s="82"/>
      <c r="E5450" s="45"/>
      <c r="F5450" s="51"/>
    </row>
    <row r="5451" spans="1:6" x14ac:dyDescent="0.25">
      <c r="A5451" s="30"/>
      <c r="B5451" s="45"/>
      <c r="C5451" s="45"/>
      <c r="D5451" s="45"/>
      <c r="E5451" s="45"/>
      <c r="F5451" s="52"/>
    </row>
    <row r="5453" spans="1:6" x14ac:dyDescent="0.25">
      <c r="A5453" s="40" t="s">
        <v>508</v>
      </c>
      <c r="B5453" s="74" t="s">
        <v>509</v>
      </c>
      <c r="C5453" s="75"/>
      <c r="D5453" s="75"/>
      <c r="E5453" s="75"/>
      <c r="F5453" s="41"/>
    </row>
    <row r="5454" spans="1:6" x14ac:dyDescent="0.25">
      <c r="A5454" s="53" t="s">
        <v>139</v>
      </c>
      <c r="B5454" s="76"/>
      <c r="C5454" s="83" t="s">
        <v>0</v>
      </c>
      <c r="D5454" s="77" t="s">
        <v>2</v>
      </c>
      <c r="E5454" s="76" t="s">
        <v>140</v>
      </c>
      <c r="F5454" s="43" t="s">
        <v>131</v>
      </c>
    </row>
    <row r="5456" spans="1:6" x14ac:dyDescent="0.25">
      <c r="A5456" s="44" t="s">
        <v>510</v>
      </c>
      <c r="B5456" s="45"/>
      <c r="C5456" s="61">
        <v>1.05</v>
      </c>
      <c r="D5456" s="45" t="s">
        <v>73</v>
      </c>
      <c r="E5456" s="62">
        <v>2595</v>
      </c>
      <c r="F5456" s="46">
        <v>2725</v>
      </c>
    </row>
    <row r="5457" spans="1:6" x14ac:dyDescent="0.25">
      <c r="A5457" s="44" t="s">
        <v>511</v>
      </c>
      <c r="B5457" s="45"/>
      <c r="C5457" s="61">
        <v>0.03</v>
      </c>
      <c r="D5457" s="45" t="s">
        <v>73</v>
      </c>
      <c r="E5457" s="62">
        <v>4200</v>
      </c>
      <c r="F5457" s="46">
        <v>126</v>
      </c>
    </row>
    <row r="5458" spans="1:6" x14ac:dyDescent="0.25">
      <c r="A5458" s="31" t="s">
        <v>144</v>
      </c>
      <c r="B5458" s="45"/>
      <c r="C5458" s="45"/>
      <c r="D5458" s="45"/>
      <c r="E5458" s="45"/>
      <c r="F5458" s="47">
        <v>2851</v>
      </c>
    </row>
    <row r="5460" spans="1:6" x14ac:dyDescent="0.25">
      <c r="A5460" s="53" t="s">
        <v>148</v>
      </c>
      <c r="B5460" s="76"/>
      <c r="C5460" s="77" t="s">
        <v>0</v>
      </c>
      <c r="D5460" s="76" t="s">
        <v>2</v>
      </c>
      <c r="E5460" s="76" t="s">
        <v>149</v>
      </c>
      <c r="F5460" s="43" t="s">
        <v>131</v>
      </c>
    </row>
    <row r="5462" spans="1:6" x14ac:dyDescent="0.25">
      <c r="A5462" s="44" t="s">
        <v>512</v>
      </c>
      <c r="B5462" s="45"/>
      <c r="C5462" s="61" t="s">
        <v>116</v>
      </c>
      <c r="D5462" s="45" t="s">
        <v>151</v>
      </c>
      <c r="E5462" s="62" t="s">
        <v>116</v>
      </c>
      <c r="F5462" s="46" t="s">
        <v>116</v>
      </c>
    </row>
    <row r="5464" spans="1:6" x14ac:dyDescent="0.25">
      <c r="A5464" s="54" t="s">
        <v>513</v>
      </c>
      <c r="B5464" s="55"/>
      <c r="C5464" s="63">
        <v>1</v>
      </c>
      <c r="D5464" s="55" t="s">
        <v>514</v>
      </c>
      <c r="E5464" s="64">
        <v>183307</v>
      </c>
      <c r="F5464" s="56">
        <v>183307</v>
      </c>
    </row>
    <row r="5466" spans="1:6" x14ac:dyDescent="0.25">
      <c r="A5466" s="54" t="s">
        <v>225</v>
      </c>
      <c r="B5466" s="55"/>
      <c r="C5466" s="63">
        <v>1</v>
      </c>
      <c r="D5466" s="55" t="s">
        <v>151</v>
      </c>
      <c r="E5466" s="64">
        <v>56153</v>
      </c>
      <c r="F5466" s="56">
        <v>56153</v>
      </c>
    </row>
    <row r="5468" spans="1:6" x14ac:dyDescent="0.25">
      <c r="A5468" s="54" t="s">
        <v>154</v>
      </c>
      <c r="B5468" s="55"/>
      <c r="C5468" s="63">
        <v>1</v>
      </c>
      <c r="D5468" s="55" t="s">
        <v>151</v>
      </c>
      <c r="E5468" s="64">
        <v>37951</v>
      </c>
      <c r="F5468" s="56">
        <v>37951</v>
      </c>
    </row>
    <row r="5470" spans="1:6" x14ac:dyDescent="0.25">
      <c r="A5470" s="57"/>
      <c r="B5470" s="55"/>
      <c r="C5470" s="55"/>
      <c r="D5470" s="55"/>
      <c r="E5470" s="55" t="s">
        <v>155</v>
      </c>
      <c r="F5470" s="56">
        <v>277411</v>
      </c>
    </row>
    <row r="5471" spans="1:6" x14ac:dyDescent="0.25">
      <c r="A5471" s="30" t="s">
        <v>108</v>
      </c>
      <c r="B5471" s="84">
        <v>253.16455999999999</v>
      </c>
      <c r="C5471" s="45" t="s">
        <v>156</v>
      </c>
      <c r="D5471" s="45"/>
      <c r="E5471" s="45"/>
      <c r="F5471" s="46">
        <v>1096</v>
      </c>
    </row>
    <row r="5473" spans="1:6" x14ac:dyDescent="0.25">
      <c r="A5473" s="31" t="s">
        <v>157</v>
      </c>
      <c r="B5473" s="45"/>
      <c r="C5473" s="45"/>
      <c r="D5473" s="45"/>
      <c r="E5473" s="45"/>
      <c r="F5473" s="47">
        <v>1096</v>
      </c>
    </row>
    <row r="5475" spans="1:6" x14ac:dyDescent="0.25">
      <c r="A5475" s="58" t="s">
        <v>158</v>
      </c>
      <c r="B5475" s="76"/>
      <c r="C5475" s="83" t="s">
        <v>0</v>
      </c>
      <c r="D5475" s="77" t="s">
        <v>2</v>
      </c>
      <c r="E5475" s="76" t="s">
        <v>140</v>
      </c>
      <c r="F5475" s="43" t="s">
        <v>131</v>
      </c>
    </row>
    <row r="5477" spans="1:6" x14ac:dyDescent="0.25">
      <c r="A5477" s="44" t="s">
        <v>159</v>
      </c>
      <c r="B5477" s="45"/>
      <c r="C5477" s="61">
        <v>0.05</v>
      </c>
      <c r="D5477" s="45" t="s">
        <v>160</v>
      </c>
      <c r="E5477" s="62">
        <v>1096</v>
      </c>
      <c r="F5477" s="46">
        <v>55</v>
      </c>
    </row>
    <row r="5479" spans="1:6" x14ac:dyDescent="0.25">
      <c r="A5479" s="31" t="s">
        <v>161</v>
      </c>
      <c r="B5479" s="45"/>
      <c r="C5479" s="45"/>
      <c r="D5479" s="45"/>
      <c r="E5479" s="45"/>
      <c r="F5479" s="47">
        <v>55</v>
      </c>
    </row>
    <row r="5481" spans="1:6" x14ac:dyDescent="0.25">
      <c r="A5481" s="53" t="s">
        <v>194</v>
      </c>
      <c r="B5481" s="76"/>
      <c r="C5481" s="83" t="s">
        <v>0</v>
      </c>
      <c r="D5481" s="77" t="s">
        <v>2</v>
      </c>
      <c r="E5481" s="76" t="s">
        <v>140</v>
      </c>
      <c r="F5481" s="43" t="s">
        <v>131</v>
      </c>
    </row>
    <row r="5483" spans="1:6" x14ac:dyDescent="0.25">
      <c r="A5483" s="44" t="s">
        <v>248</v>
      </c>
      <c r="B5483" s="45"/>
      <c r="C5483" s="61">
        <v>0.24582999999999999</v>
      </c>
      <c r="D5483" s="45" t="s">
        <v>249</v>
      </c>
      <c r="E5483" s="62">
        <v>1200</v>
      </c>
      <c r="F5483" s="46">
        <v>295</v>
      </c>
    </row>
    <row r="5484" spans="1:6" x14ac:dyDescent="0.25">
      <c r="A5484" s="44" t="s">
        <v>515</v>
      </c>
      <c r="B5484" s="45"/>
      <c r="C5484" s="61">
        <v>1</v>
      </c>
      <c r="D5484" s="45" t="s">
        <v>73</v>
      </c>
      <c r="E5484" s="62">
        <v>114</v>
      </c>
      <c r="F5484" s="46">
        <v>114</v>
      </c>
    </row>
    <row r="5485" spans="1:6" x14ac:dyDescent="0.25">
      <c r="A5485" s="31" t="s">
        <v>198</v>
      </c>
      <c r="B5485" s="45"/>
      <c r="C5485" s="45"/>
      <c r="D5485" s="45"/>
      <c r="E5485" s="45"/>
      <c r="F5485" s="47">
        <v>409</v>
      </c>
    </row>
    <row r="5487" spans="1:6" x14ac:dyDescent="0.25">
      <c r="A5487" s="48"/>
      <c r="B5487" s="45" t="s">
        <v>134</v>
      </c>
      <c r="C5487" s="45"/>
      <c r="D5487" s="78"/>
      <c r="E5487" s="79" t="s">
        <v>116</v>
      </c>
      <c r="F5487" s="49">
        <v>4411</v>
      </c>
    </row>
    <row r="5489" spans="1:6" x14ac:dyDescent="0.25">
      <c r="A5489" s="30"/>
      <c r="B5489" s="45"/>
      <c r="C5489" s="45"/>
      <c r="D5489" s="80" t="s">
        <v>135</v>
      </c>
      <c r="E5489" s="81"/>
      <c r="F5489" s="50">
        <v>4411</v>
      </c>
    </row>
    <row r="5490" spans="1:6" x14ac:dyDescent="0.25">
      <c r="A5490" s="51" t="s">
        <v>516</v>
      </c>
      <c r="B5490" s="45"/>
      <c r="C5490" s="45"/>
      <c r="D5490" s="82"/>
      <c r="E5490" s="45"/>
      <c r="F5490" s="51"/>
    </row>
    <row r="5491" spans="1:6" x14ac:dyDescent="0.25">
      <c r="A5491" s="30"/>
      <c r="B5491" s="45"/>
      <c r="C5491" s="45"/>
      <c r="D5491" s="45"/>
      <c r="E5491" s="45"/>
      <c r="F5491" s="52"/>
    </row>
    <row r="5493" spans="1:6" x14ac:dyDescent="0.25">
      <c r="A5493" s="40" t="s">
        <v>607</v>
      </c>
      <c r="B5493" s="74" t="s">
        <v>608</v>
      </c>
      <c r="C5493" s="75"/>
      <c r="D5493" s="75"/>
      <c r="E5493" s="75"/>
      <c r="F5493" s="41"/>
    </row>
    <row r="5494" spans="1:6" x14ac:dyDescent="0.25">
      <c r="B5494" s="74" t="s">
        <v>609</v>
      </c>
    </row>
    <row r="5496" spans="1:6" x14ac:dyDescent="0.25">
      <c r="A5496" s="53" t="s">
        <v>139</v>
      </c>
      <c r="B5496" s="76"/>
      <c r="C5496" s="83" t="s">
        <v>0</v>
      </c>
      <c r="D5496" s="77" t="s">
        <v>2</v>
      </c>
      <c r="E5496" s="76" t="s">
        <v>140</v>
      </c>
      <c r="F5496" s="43" t="s">
        <v>131</v>
      </c>
    </row>
    <row r="5498" spans="1:6" x14ac:dyDescent="0.25">
      <c r="A5498" s="44" t="s">
        <v>610</v>
      </c>
      <c r="B5498" s="45"/>
      <c r="C5498" s="61">
        <v>1</v>
      </c>
      <c r="D5498" s="45" t="s">
        <v>29</v>
      </c>
      <c r="E5498" s="62">
        <v>122496000</v>
      </c>
      <c r="F5498" s="46">
        <v>122496000</v>
      </c>
    </row>
    <row r="5499" spans="1:6" x14ac:dyDescent="0.25">
      <c r="A5499" s="31" t="s">
        <v>144</v>
      </c>
      <c r="B5499" s="45"/>
      <c r="C5499" s="45"/>
      <c r="D5499" s="45"/>
      <c r="E5499" s="45"/>
      <c r="F5499" s="47">
        <v>122496000</v>
      </c>
    </row>
    <row r="5501" spans="1:6" x14ac:dyDescent="0.25">
      <c r="A5501" s="48"/>
      <c r="B5501" s="45" t="s">
        <v>134</v>
      </c>
      <c r="C5501" s="45"/>
      <c r="D5501" s="78"/>
      <c r="E5501" s="79" t="s">
        <v>116</v>
      </c>
      <c r="F5501" s="49">
        <v>122496000</v>
      </c>
    </row>
    <row r="5503" spans="1:6" x14ac:dyDescent="0.25">
      <c r="A5503" s="30"/>
      <c r="B5503" s="45"/>
      <c r="C5503" s="45"/>
      <c r="D5503" s="80" t="s">
        <v>135</v>
      </c>
      <c r="E5503" s="81"/>
      <c r="F5503" s="50">
        <v>122496000</v>
      </c>
    </row>
    <row r="5504" spans="1:6" x14ac:dyDescent="0.25">
      <c r="A5504" s="51" t="s">
        <v>611</v>
      </c>
      <c r="B5504" s="45"/>
      <c r="C5504" s="45"/>
      <c r="D5504" s="82"/>
      <c r="E5504" s="45"/>
      <c r="F5504" s="51"/>
    </row>
    <row r="5505" spans="1:6" x14ac:dyDescent="0.25">
      <c r="A5505" s="30"/>
      <c r="B5505" s="45"/>
      <c r="C5505" s="45"/>
      <c r="D5505" s="45"/>
      <c r="E5505" s="45"/>
      <c r="F5505" s="52"/>
    </row>
    <row r="5507" spans="1:6" x14ac:dyDescent="0.25">
      <c r="A5507" s="40" t="s">
        <v>172</v>
      </c>
      <c r="B5507" s="74" t="s">
        <v>173</v>
      </c>
      <c r="C5507" s="75"/>
      <c r="D5507" s="75"/>
      <c r="E5507" s="75"/>
      <c r="F5507" s="41"/>
    </row>
    <row r="5508" spans="1:6" x14ac:dyDescent="0.25">
      <c r="A5508" s="53" t="s">
        <v>148</v>
      </c>
      <c r="B5508" s="76"/>
      <c r="C5508" s="77" t="s">
        <v>0</v>
      </c>
      <c r="D5508" s="76" t="s">
        <v>2</v>
      </c>
      <c r="E5508" s="76" t="s">
        <v>149</v>
      </c>
      <c r="F5508" s="43" t="s">
        <v>131</v>
      </c>
    </row>
    <row r="5510" spans="1:6" x14ac:dyDescent="0.25">
      <c r="A5510" s="44" t="s">
        <v>174</v>
      </c>
      <c r="B5510" s="45"/>
      <c r="C5510" s="61" t="s">
        <v>116</v>
      </c>
      <c r="D5510" s="45" t="s">
        <v>151</v>
      </c>
      <c r="E5510" s="62" t="s">
        <v>116</v>
      </c>
      <c r="F5510" s="46" t="s">
        <v>116</v>
      </c>
    </row>
    <row r="5512" spans="1:6" x14ac:dyDescent="0.25">
      <c r="A5512" s="54" t="s">
        <v>175</v>
      </c>
      <c r="B5512" s="55"/>
      <c r="C5512" s="63">
        <v>1</v>
      </c>
      <c r="D5512" s="55" t="s">
        <v>151</v>
      </c>
      <c r="E5512" s="64">
        <v>126393</v>
      </c>
      <c r="F5512" s="56">
        <v>126393</v>
      </c>
    </row>
    <row r="5515" spans="1:6" x14ac:dyDescent="0.25">
      <c r="A5515" s="59" t="s">
        <v>176</v>
      </c>
      <c r="B5515" s="85"/>
      <c r="C5515" s="76"/>
      <c r="D5515" s="83" t="s">
        <v>177</v>
      </c>
      <c r="E5515" s="85"/>
      <c r="F5515" s="60"/>
    </row>
    <row r="5516" spans="1:6" x14ac:dyDescent="0.25">
      <c r="A5516" s="19"/>
      <c r="B5516" s="65"/>
      <c r="C5516" s="65"/>
      <c r="D5516" s="66"/>
      <c r="E5516" s="65"/>
      <c r="F5516" s="20"/>
    </row>
    <row r="5517" spans="1:6" x14ac:dyDescent="0.25">
      <c r="A5517" s="22" t="s">
        <v>116</v>
      </c>
      <c r="B5517" s="67"/>
      <c r="C5517" s="65"/>
      <c r="D5517" s="67" t="s">
        <v>117</v>
      </c>
      <c r="E5517" s="68" t="s">
        <v>116</v>
      </c>
      <c r="F5517" s="24"/>
    </row>
    <row r="5518" spans="1:6" x14ac:dyDescent="0.25">
      <c r="A5518" s="25" t="s">
        <v>116</v>
      </c>
      <c r="B5518" s="65"/>
      <c r="C5518" s="65"/>
      <c r="D5518" s="67" t="s">
        <v>118</v>
      </c>
      <c r="E5518" s="69" t="s">
        <v>116</v>
      </c>
      <c r="F5518" s="24"/>
    </row>
    <row r="5519" spans="1:6" x14ac:dyDescent="0.25">
      <c r="A5519" s="23" t="s">
        <v>116</v>
      </c>
      <c r="B5519" s="65"/>
      <c r="C5519" s="65"/>
      <c r="D5519" s="67" t="s">
        <v>119</v>
      </c>
      <c r="E5519" s="67" t="s">
        <v>116</v>
      </c>
      <c r="F5519" s="24"/>
    </row>
    <row r="5520" spans="1:6" x14ac:dyDescent="0.25">
      <c r="A5520" s="23" t="s">
        <v>116</v>
      </c>
      <c r="B5520" s="67"/>
      <c r="C5520" s="65"/>
      <c r="D5520" s="67" t="s">
        <v>120</v>
      </c>
      <c r="E5520" s="69">
        <v>55</v>
      </c>
      <c r="F5520" s="24"/>
    </row>
    <row r="5521" spans="1:6" x14ac:dyDescent="0.25">
      <c r="A5521" s="23" t="s">
        <v>116</v>
      </c>
      <c r="B5521" s="67"/>
      <c r="C5521" s="65"/>
      <c r="D5521" s="70"/>
      <c r="E5521" s="66"/>
      <c r="F5521" s="24"/>
    </row>
    <row r="5522" spans="1:6" x14ac:dyDescent="0.25">
      <c r="A5522" s="25"/>
      <c r="B5522" s="65"/>
      <c r="C5522" s="65"/>
      <c r="D5522" s="71"/>
      <c r="E5522" s="65"/>
      <c r="F5522" s="26"/>
    </row>
    <row r="5523" spans="1:6" x14ac:dyDescent="0.25">
      <c r="A5523" s="27"/>
      <c r="B5523" s="70"/>
      <c r="C5523" s="70"/>
      <c r="D5523" s="65"/>
      <c r="E5523" s="65"/>
      <c r="F5523" s="26"/>
    </row>
    <row r="5524" spans="1:6" x14ac:dyDescent="0.25">
      <c r="A5524" s="28" t="s">
        <v>121</v>
      </c>
      <c r="B5524" s="65"/>
      <c r="C5524" s="65"/>
      <c r="D5524" s="65"/>
      <c r="E5524" s="65"/>
      <c r="F5524" s="24"/>
    </row>
    <row r="5525" spans="1:6" x14ac:dyDescent="0.25">
      <c r="A5525" s="29" t="s">
        <v>116</v>
      </c>
      <c r="B5525" s="67"/>
      <c r="C5525" s="67"/>
      <c r="D5525" s="65"/>
      <c r="E5525" s="65"/>
      <c r="F5525" s="24"/>
    </row>
    <row r="5526" spans="1:6" x14ac:dyDescent="0.25">
      <c r="A5526" s="29" t="s">
        <v>116</v>
      </c>
      <c r="B5526" s="67"/>
      <c r="C5526" s="67"/>
      <c r="D5526" s="65"/>
      <c r="E5526" s="65"/>
      <c r="F5526" s="24"/>
    </row>
    <row r="5527" spans="1:6" x14ac:dyDescent="0.25">
      <c r="A5527" s="30" t="s">
        <v>116</v>
      </c>
      <c r="B5527" s="45"/>
      <c r="C5527" s="45"/>
      <c r="F5527" s="32"/>
    </row>
    <row r="5528" spans="1:6" x14ac:dyDescent="0.25">
      <c r="A5528" s="38" t="s">
        <v>126</v>
      </c>
      <c r="B5528" s="73"/>
      <c r="C5528" s="73"/>
      <c r="D5528" s="73"/>
      <c r="E5528" s="73"/>
      <c r="F5528" s="39"/>
    </row>
    <row r="5530" spans="1:6" x14ac:dyDescent="0.25">
      <c r="A5530" s="54" t="s">
        <v>154</v>
      </c>
      <c r="B5530" s="55"/>
      <c r="C5530" s="63">
        <v>2</v>
      </c>
      <c r="D5530" s="55" t="s">
        <v>151</v>
      </c>
      <c r="E5530" s="64">
        <v>37951</v>
      </c>
      <c r="F5530" s="56">
        <v>75902</v>
      </c>
    </row>
    <row r="5532" spans="1:6" x14ac:dyDescent="0.25">
      <c r="A5532" s="57"/>
      <c r="B5532" s="55"/>
      <c r="C5532" s="55"/>
      <c r="D5532" s="55"/>
      <c r="E5532" s="55" t="s">
        <v>155</v>
      </c>
      <c r="F5532" s="56">
        <v>202295</v>
      </c>
    </row>
    <row r="5533" spans="1:6" x14ac:dyDescent="0.25">
      <c r="A5533" s="30" t="s">
        <v>108</v>
      </c>
      <c r="B5533" s="84">
        <v>6</v>
      </c>
      <c r="C5533" s="45" t="s">
        <v>156</v>
      </c>
      <c r="D5533" s="45"/>
      <c r="E5533" s="45"/>
      <c r="F5533" s="46">
        <v>33717</v>
      </c>
    </row>
    <row r="5535" spans="1:6" x14ac:dyDescent="0.25">
      <c r="A5535" s="31" t="s">
        <v>157</v>
      </c>
      <c r="B5535" s="45"/>
      <c r="C5535" s="45"/>
      <c r="D5535" s="45"/>
      <c r="E5535" s="45"/>
      <c r="F5535" s="47">
        <v>33717</v>
      </c>
    </row>
    <row r="5537" spans="1:6" x14ac:dyDescent="0.25">
      <c r="A5537" s="58" t="s">
        <v>158</v>
      </c>
      <c r="B5537" s="76"/>
      <c r="C5537" s="83" t="s">
        <v>0</v>
      </c>
      <c r="D5537" s="77" t="s">
        <v>2</v>
      </c>
      <c r="E5537" s="76" t="s">
        <v>140</v>
      </c>
      <c r="F5537" s="43" t="s">
        <v>131</v>
      </c>
    </row>
    <row r="5539" spans="1:6" x14ac:dyDescent="0.25">
      <c r="A5539" s="44" t="s">
        <v>159</v>
      </c>
      <c r="B5539" s="45"/>
      <c r="C5539" s="61">
        <v>0.05</v>
      </c>
      <c r="D5539" s="45" t="s">
        <v>160</v>
      </c>
      <c r="E5539" s="62">
        <v>33717</v>
      </c>
      <c r="F5539" s="46">
        <v>1686</v>
      </c>
    </row>
    <row r="5541" spans="1:6" x14ac:dyDescent="0.25">
      <c r="A5541" s="31" t="s">
        <v>161</v>
      </c>
      <c r="B5541" s="45"/>
      <c r="C5541" s="45"/>
      <c r="D5541" s="45"/>
      <c r="E5541" s="45"/>
      <c r="F5541" s="47">
        <v>1686</v>
      </c>
    </row>
    <row r="5543" spans="1:6" x14ac:dyDescent="0.25">
      <c r="A5543" s="48"/>
      <c r="B5543" s="45" t="s">
        <v>134</v>
      </c>
      <c r="C5543" s="45"/>
      <c r="D5543" s="78"/>
      <c r="E5543" s="79" t="s">
        <v>116</v>
      </c>
      <c r="F5543" s="49">
        <v>35403</v>
      </c>
    </row>
    <row r="5545" spans="1:6" x14ac:dyDescent="0.25">
      <c r="A5545" s="30"/>
      <c r="B5545" s="45"/>
      <c r="C5545" s="45"/>
      <c r="D5545" s="80" t="s">
        <v>135</v>
      </c>
      <c r="E5545" s="81"/>
      <c r="F5545" s="50">
        <v>35403</v>
      </c>
    </row>
    <row r="5546" spans="1:6" x14ac:dyDescent="0.25">
      <c r="A5546" s="51" t="s">
        <v>178</v>
      </c>
      <c r="B5546" s="45"/>
      <c r="C5546" s="45"/>
      <c r="D5546" s="82"/>
      <c r="E5546" s="45"/>
      <c r="F5546" s="51"/>
    </row>
    <row r="5547" spans="1:6" x14ac:dyDescent="0.25">
      <c r="A5547" s="30"/>
      <c r="B5547" s="45"/>
      <c r="C5547" s="45"/>
      <c r="D5547" s="45"/>
      <c r="E5547" s="45"/>
      <c r="F5547" s="52"/>
    </row>
    <row r="5549" spans="1:6" x14ac:dyDescent="0.25">
      <c r="A5549" s="40" t="s">
        <v>184</v>
      </c>
      <c r="B5549" s="74" t="s">
        <v>185</v>
      </c>
      <c r="C5549" s="75"/>
      <c r="D5549" s="75"/>
      <c r="E5549" s="75"/>
      <c r="F5549" s="41"/>
    </row>
    <row r="5550" spans="1:6" x14ac:dyDescent="0.25">
      <c r="A5550" s="53" t="s">
        <v>148</v>
      </c>
      <c r="B5550" s="76"/>
      <c r="C5550" s="77" t="s">
        <v>0</v>
      </c>
      <c r="D5550" s="76" t="s">
        <v>2</v>
      </c>
      <c r="E5550" s="76" t="s">
        <v>149</v>
      </c>
      <c r="F5550" s="43" t="s">
        <v>131</v>
      </c>
    </row>
    <row r="5552" spans="1:6" x14ac:dyDescent="0.25">
      <c r="A5552" s="44" t="s">
        <v>174</v>
      </c>
      <c r="B5552" s="45"/>
      <c r="C5552" s="61" t="s">
        <v>116</v>
      </c>
      <c r="D5552" s="45" t="s">
        <v>151</v>
      </c>
      <c r="E5552" s="62" t="s">
        <v>116</v>
      </c>
      <c r="F5552" s="46" t="s">
        <v>116</v>
      </c>
    </row>
    <row r="5554" spans="1:6" x14ac:dyDescent="0.25">
      <c r="A5554" s="54" t="s">
        <v>175</v>
      </c>
      <c r="B5554" s="55"/>
      <c r="C5554" s="63">
        <v>1</v>
      </c>
      <c r="D5554" s="55" t="s">
        <v>151</v>
      </c>
      <c r="E5554" s="64">
        <v>126393</v>
      </c>
      <c r="F5554" s="56">
        <v>126393</v>
      </c>
    </row>
    <row r="5556" spans="1:6" x14ac:dyDescent="0.25">
      <c r="A5556" s="54" t="s">
        <v>154</v>
      </c>
      <c r="B5556" s="55"/>
      <c r="C5556" s="63">
        <v>2</v>
      </c>
      <c r="D5556" s="55" t="s">
        <v>151</v>
      </c>
      <c r="E5556" s="64">
        <v>37951</v>
      </c>
      <c r="F5556" s="56">
        <v>75902</v>
      </c>
    </row>
    <row r="5558" spans="1:6" x14ac:dyDescent="0.25">
      <c r="A5558" s="57"/>
      <c r="B5558" s="55"/>
      <c r="C5558" s="55"/>
      <c r="D5558" s="55"/>
      <c r="E5558" s="55" t="s">
        <v>155</v>
      </c>
      <c r="F5558" s="56">
        <v>202295</v>
      </c>
    </row>
    <row r="5559" spans="1:6" x14ac:dyDescent="0.25">
      <c r="A5559" s="30" t="s">
        <v>108</v>
      </c>
      <c r="B5559" s="84">
        <v>12.260910000000001</v>
      </c>
      <c r="C5559" s="45" t="s">
        <v>156</v>
      </c>
      <c r="D5559" s="45"/>
      <c r="E5559" s="45"/>
      <c r="F5559" s="46">
        <v>16499</v>
      </c>
    </row>
    <row r="5561" spans="1:6" x14ac:dyDescent="0.25">
      <c r="A5561" s="31" t="s">
        <v>157</v>
      </c>
      <c r="B5561" s="45"/>
      <c r="C5561" s="45"/>
      <c r="D5561" s="45"/>
      <c r="E5561" s="45"/>
      <c r="F5561" s="47">
        <v>16499</v>
      </c>
    </row>
    <row r="5563" spans="1:6" x14ac:dyDescent="0.25">
      <c r="A5563" s="58" t="s">
        <v>158</v>
      </c>
      <c r="B5563" s="76"/>
      <c r="C5563" s="83" t="s">
        <v>0</v>
      </c>
      <c r="D5563" s="77" t="s">
        <v>2</v>
      </c>
      <c r="E5563" s="76" t="s">
        <v>140</v>
      </c>
      <c r="F5563" s="43" t="s">
        <v>131</v>
      </c>
    </row>
    <row r="5565" spans="1:6" x14ac:dyDescent="0.25">
      <c r="A5565" s="44" t="s">
        <v>159</v>
      </c>
      <c r="B5565" s="45"/>
      <c r="C5565" s="61">
        <v>4.4999999999999998E-2</v>
      </c>
      <c r="D5565" s="45" t="s">
        <v>160</v>
      </c>
      <c r="E5565" s="62">
        <v>16499</v>
      </c>
      <c r="F5565" s="46">
        <v>742</v>
      </c>
    </row>
    <row r="5567" spans="1:6" x14ac:dyDescent="0.25">
      <c r="A5567" s="31" t="s">
        <v>161</v>
      </c>
      <c r="B5567" s="45"/>
      <c r="C5567" s="45"/>
      <c r="D5567" s="45"/>
      <c r="E5567" s="45"/>
      <c r="F5567" s="47">
        <v>742</v>
      </c>
    </row>
    <row r="5569" spans="1:6" x14ac:dyDescent="0.25">
      <c r="A5569" s="42" t="s">
        <v>129</v>
      </c>
      <c r="B5569" s="76"/>
      <c r="C5569" s="77" t="s">
        <v>0</v>
      </c>
      <c r="D5569" s="76" t="s">
        <v>2</v>
      </c>
      <c r="E5569" s="76" t="s">
        <v>130</v>
      </c>
      <c r="F5569" s="43" t="s">
        <v>131</v>
      </c>
    </row>
    <row r="5571" spans="1:6" x14ac:dyDescent="0.25">
      <c r="A5571" s="44" t="s">
        <v>186</v>
      </c>
      <c r="B5571" s="45"/>
      <c r="C5571" s="61" t="s">
        <v>116</v>
      </c>
      <c r="D5571" s="45" t="s">
        <v>113</v>
      </c>
      <c r="E5571" s="62" t="s">
        <v>116</v>
      </c>
      <c r="F5571" s="46" t="s">
        <v>116</v>
      </c>
    </row>
    <row r="5573" spans="1:6" x14ac:dyDescent="0.25">
      <c r="A5573" s="54" t="s">
        <v>187</v>
      </c>
      <c r="B5573" s="55"/>
      <c r="C5573" s="63">
        <v>2</v>
      </c>
      <c r="D5573" s="55" t="s">
        <v>110</v>
      </c>
      <c r="E5573" s="64">
        <v>8800</v>
      </c>
      <c r="F5573" s="56">
        <v>17600</v>
      </c>
    </row>
    <row r="5574" spans="1:6" x14ac:dyDescent="0.25">
      <c r="A5574" s="54" t="s">
        <v>154</v>
      </c>
      <c r="B5574" s="55"/>
      <c r="C5574" s="63">
        <v>1</v>
      </c>
      <c r="D5574" s="55" t="s">
        <v>151</v>
      </c>
      <c r="E5574" s="64">
        <v>37951</v>
      </c>
      <c r="F5574" s="56">
        <v>37951</v>
      </c>
    </row>
    <row r="5575" spans="1:6" x14ac:dyDescent="0.25">
      <c r="A5575" s="54" t="s">
        <v>188</v>
      </c>
      <c r="B5575" s="55"/>
      <c r="C5575" s="63">
        <v>1</v>
      </c>
      <c r="D5575" s="55" t="s">
        <v>167</v>
      </c>
      <c r="E5575" s="64">
        <v>80000</v>
      </c>
      <c r="F5575" s="56">
        <v>80000</v>
      </c>
    </row>
    <row r="5576" spans="1:6" x14ac:dyDescent="0.25">
      <c r="A5576" s="57"/>
      <c r="B5576" s="55"/>
      <c r="C5576" s="55"/>
      <c r="D5576" s="55"/>
      <c r="E5576" s="55" t="s">
        <v>155</v>
      </c>
      <c r="F5576" s="56">
        <v>135551</v>
      </c>
    </row>
    <row r="5577" spans="1:6" x14ac:dyDescent="0.25">
      <c r="A5577" s="30" t="s">
        <v>108</v>
      </c>
      <c r="B5577" s="84">
        <v>15</v>
      </c>
      <c r="C5577" s="45" t="s">
        <v>189</v>
      </c>
      <c r="D5577" s="45"/>
      <c r="E5577" s="45"/>
      <c r="F5577" s="46">
        <v>9037</v>
      </c>
    </row>
    <row r="5579" spans="1:6" x14ac:dyDescent="0.25">
      <c r="A5579" s="31" t="s">
        <v>133</v>
      </c>
      <c r="B5579" s="45"/>
      <c r="C5579" s="45"/>
      <c r="D5579" s="45"/>
      <c r="E5579" s="45"/>
      <c r="F5579" s="47">
        <v>9037</v>
      </c>
    </row>
    <row r="5581" spans="1:6" x14ac:dyDescent="0.25">
      <c r="A5581" s="48"/>
      <c r="B5581" s="45" t="s">
        <v>134</v>
      </c>
      <c r="C5581" s="45"/>
      <c r="D5581" s="78"/>
      <c r="E5581" s="79" t="s">
        <v>116</v>
      </c>
      <c r="F5581" s="49">
        <v>26278</v>
      </c>
    </row>
    <row r="5583" spans="1:6" x14ac:dyDescent="0.25">
      <c r="A5583" s="30"/>
      <c r="B5583" s="45"/>
      <c r="C5583" s="45"/>
      <c r="D5583" s="80" t="s">
        <v>135</v>
      </c>
      <c r="E5583" s="81"/>
      <c r="F5583" s="50">
        <v>26278</v>
      </c>
    </row>
    <row r="5584" spans="1:6" x14ac:dyDescent="0.25">
      <c r="A5584" s="51" t="s">
        <v>190</v>
      </c>
      <c r="B5584" s="45"/>
      <c r="C5584" s="45"/>
      <c r="D5584" s="82"/>
      <c r="E5584" s="45"/>
      <c r="F5584" s="51"/>
    </row>
    <row r="5585" spans="1:6" x14ac:dyDescent="0.25">
      <c r="A5585" s="30"/>
      <c r="B5585" s="45"/>
      <c r="C5585" s="45"/>
      <c r="D5585" s="45"/>
      <c r="E5585" s="45"/>
      <c r="F5585" s="52"/>
    </row>
    <row r="5587" spans="1:6" x14ac:dyDescent="0.25">
      <c r="A5587" s="40" t="s">
        <v>218</v>
      </c>
      <c r="B5587" s="74" t="s">
        <v>219</v>
      </c>
      <c r="C5587" s="75"/>
      <c r="D5587" s="75"/>
      <c r="E5587" s="75"/>
      <c r="F5587" s="41"/>
    </row>
    <row r="5588" spans="1:6" x14ac:dyDescent="0.25">
      <c r="A5588" s="53" t="s">
        <v>139</v>
      </c>
      <c r="B5588" s="76"/>
      <c r="C5588" s="83" t="s">
        <v>0</v>
      </c>
      <c r="D5588" s="77" t="s">
        <v>2</v>
      </c>
      <c r="E5588" s="76" t="s">
        <v>140</v>
      </c>
      <c r="F5588" s="43" t="s">
        <v>131</v>
      </c>
    </row>
    <row r="5590" spans="1:6" x14ac:dyDescent="0.25">
      <c r="A5590" s="44" t="s">
        <v>216</v>
      </c>
      <c r="B5590" s="45"/>
      <c r="C5590" s="61">
        <v>0.05</v>
      </c>
      <c r="D5590" s="45" t="s">
        <v>163</v>
      </c>
      <c r="E5590" s="62">
        <v>130000</v>
      </c>
      <c r="F5590" s="46">
        <v>6500</v>
      </c>
    </row>
    <row r="5592" spans="1:6" x14ac:dyDescent="0.25">
      <c r="A5592" s="31" t="s">
        <v>144</v>
      </c>
      <c r="B5592" s="45"/>
      <c r="C5592" s="45"/>
      <c r="D5592" s="45"/>
      <c r="E5592" s="45"/>
      <c r="F5592" s="47">
        <v>6500</v>
      </c>
    </row>
    <row r="5594" spans="1:6" x14ac:dyDescent="0.25">
      <c r="A5594" s="53" t="s">
        <v>148</v>
      </c>
      <c r="B5594" s="76"/>
      <c r="C5594" s="77" t="s">
        <v>0</v>
      </c>
      <c r="D5594" s="76" t="s">
        <v>2</v>
      </c>
      <c r="E5594" s="76" t="s">
        <v>149</v>
      </c>
      <c r="F5594" s="43" t="s">
        <v>131</v>
      </c>
    </row>
    <row r="5596" spans="1:6" x14ac:dyDescent="0.25">
      <c r="A5596" s="44" t="s">
        <v>154</v>
      </c>
      <c r="B5596" s="45"/>
      <c r="C5596" s="61">
        <v>0.32937</v>
      </c>
      <c r="D5596" s="45" t="s">
        <v>151</v>
      </c>
      <c r="E5596" s="62">
        <v>37951</v>
      </c>
      <c r="F5596" s="46">
        <v>12500</v>
      </c>
    </row>
    <row r="5598" spans="1:6" x14ac:dyDescent="0.25">
      <c r="A5598" s="31" t="s">
        <v>157</v>
      </c>
      <c r="B5598" s="45"/>
      <c r="C5598" s="45"/>
      <c r="D5598" s="45"/>
      <c r="E5598" s="45"/>
      <c r="F5598" s="47">
        <v>12500</v>
      </c>
    </row>
    <row r="5600" spans="1:6" x14ac:dyDescent="0.25">
      <c r="A5600" s="58" t="s">
        <v>158</v>
      </c>
      <c r="B5600" s="76"/>
      <c r="C5600" s="83" t="s">
        <v>0</v>
      </c>
      <c r="D5600" s="77" t="s">
        <v>2</v>
      </c>
      <c r="E5600" s="76" t="s">
        <v>140</v>
      </c>
      <c r="F5600" s="43" t="s">
        <v>131</v>
      </c>
    </row>
    <row r="5602" spans="1:6" x14ac:dyDescent="0.25">
      <c r="A5602" s="44" t="s">
        <v>159</v>
      </c>
      <c r="B5602" s="45"/>
      <c r="C5602" s="61">
        <v>4.4999999999999998E-2</v>
      </c>
      <c r="D5602" s="45" t="s">
        <v>160</v>
      </c>
      <c r="E5602" s="62">
        <v>12500</v>
      </c>
      <c r="F5602" s="46">
        <v>563</v>
      </c>
    </row>
    <row r="5604" spans="1:6" x14ac:dyDescent="0.25">
      <c r="A5604" s="31" t="s">
        <v>161</v>
      </c>
      <c r="B5604" s="45"/>
      <c r="C5604" s="45"/>
      <c r="D5604" s="45"/>
      <c r="E5604" s="45"/>
      <c r="F5604" s="47">
        <v>563</v>
      </c>
    </row>
    <row r="5606" spans="1:6" x14ac:dyDescent="0.25">
      <c r="A5606" s="48"/>
      <c r="B5606" s="45" t="s">
        <v>134</v>
      </c>
      <c r="C5606" s="45"/>
      <c r="D5606" s="78"/>
      <c r="E5606" s="79" t="s">
        <v>116</v>
      </c>
      <c r="F5606" s="49">
        <v>19563</v>
      </c>
    </row>
    <row r="5608" spans="1:6" x14ac:dyDescent="0.25">
      <c r="A5608" s="30"/>
      <c r="B5608" s="45"/>
      <c r="C5608" s="45"/>
      <c r="D5608" s="80" t="s">
        <v>135</v>
      </c>
      <c r="E5608" s="81"/>
      <c r="F5608" s="50">
        <v>19563</v>
      </c>
    </row>
    <row r="5609" spans="1:6" x14ac:dyDescent="0.25">
      <c r="A5609" s="51" t="s">
        <v>220</v>
      </c>
      <c r="B5609" s="45"/>
      <c r="C5609" s="45"/>
      <c r="D5609" s="82"/>
      <c r="E5609" s="45"/>
      <c r="F5609" s="51"/>
    </row>
    <row r="5610" spans="1:6" x14ac:dyDescent="0.25">
      <c r="A5610" s="30"/>
      <c r="B5610" s="45"/>
      <c r="C5610" s="45"/>
      <c r="D5610" s="45"/>
      <c r="E5610" s="45"/>
      <c r="F5610" s="52"/>
    </row>
    <row r="5612" spans="1:6" x14ac:dyDescent="0.25">
      <c r="A5612" s="40" t="s">
        <v>480</v>
      </c>
      <c r="B5612" s="74" t="s">
        <v>481</v>
      </c>
      <c r="C5612" s="75"/>
      <c r="D5612" s="75"/>
      <c r="E5612" s="75"/>
      <c r="F5612" s="41"/>
    </row>
    <row r="5613" spans="1:6" x14ac:dyDescent="0.25">
      <c r="A5613" s="53" t="s">
        <v>148</v>
      </c>
      <c r="B5613" s="76"/>
      <c r="C5613" s="77" t="s">
        <v>0</v>
      </c>
      <c r="D5613" s="76" t="s">
        <v>2</v>
      </c>
      <c r="E5613" s="76" t="s">
        <v>149</v>
      </c>
      <c r="F5613" s="43" t="s">
        <v>131</v>
      </c>
    </row>
    <row r="5615" spans="1:6" x14ac:dyDescent="0.25">
      <c r="A5615" s="44" t="s">
        <v>223</v>
      </c>
      <c r="B5615" s="45"/>
      <c r="C5615" s="61" t="s">
        <v>116</v>
      </c>
      <c r="D5615" s="45" t="s">
        <v>151</v>
      </c>
      <c r="E5615" s="62" t="s">
        <v>116</v>
      </c>
      <c r="F5615" s="46" t="s">
        <v>116</v>
      </c>
    </row>
    <row r="5617" spans="1:6" x14ac:dyDescent="0.25">
      <c r="A5617" s="54" t="s">
        <v>224</v>
      </c>
      <c r="B5617" s="55"/>
      <c r="C5617" s="63">
        <v>1</v>
      </c>
      <c r="D5617" s="55" t="s">
        <v>151</v>
      </c>
      <c r="E5617" s="64">
        <v>181247</v>
      </c>
      <c r="F5617" s="56">
        <v>181247</v>
      </c>
    </row>
    <row r="5619" spans="1:6" x14ac:dyDescent="0.25">
      <c r="A5619" s="54" t="s">
        <v>225</v>
      </c>
      <c r="B5619" s="55"/>
      <c r="C5619" s="63">
        <v>1</v>
      </c>
      <c r="D5619" s="55" t="s">
        <v>151</v>
      </c>
      <c r="E5619" s="64">
        <v>56153</v>
      </c>
      <c r="F5619" s="56">
        <v>56153</v>
      </c>
    </row>
    <row r="5621" spans="1:6" x14ac:dyDescent="0.25">
      <c r="A5621" s="54" t="s">
        <v>154</v>
      </c>
      <c r="B5621" s="55"/>
      <c r="C5621" s="63">
        <v>1</v>
      </c>
      <c r="D5621" s="55" t="s">
        <v>151</v>
      </c>
      <c r="E5621" s="64">
        <v>37951</v>
      </c>
      <c r="F5621" s="56">
        <v>37951</v>
      </c>
    </row>
    <row r="5623" spans="1:6" x14ac:dyDescent="0.25">
      <c r="A5623" s="57"/>
      <c r="B5623" s="55"/>
      <c r="C5623" s="55"/>
      <c r="D5623" s="55"/>
      <c r="E5623" s="55" t="s">
        <v>155</v>
      </c>
      <c r="F5623" s="56">
        <v>275351</v>
      </c>
    </row>
    <row r="5624" spans="1:6" x14ac:dyDescent="0.25">
      <c r="A5624" s="30" t="s">
        <v>108</v>
      </c>
      <c r="B5624" s="84">
        <v>3.0594100000000002</v>
      </c>
      <c r="C5624" s="45" t="s">
        <v>156</v>
      </c>
      <c r="D5624" s="45"/>
      <c r="E5624" s="45"/>
      <c r="F5624" s="46">
        <v>90001</v>
      </c>
    </row>
    <row r="5626" spans="1:6" x14ac:dyDescent="0.25">
      <c r="A5626" s="31" t="s">
        <v>157</v>
      </c>
      <c r="B5626" s="45"/>
      <c r="C5626" s="45"/>
      <c r="D5626" s="45"/>
      <c r="E5626" s="45"/>
      <c r="F5626" s="47">
        <v>90001</v>
      </c>
    </row>
    <row r="5628" spans="1:6" x14ac:dyDescent="0.25">
      <c r="A5628" s="58" t="s">
        <v>158</v>
      </c>
      <c r="B5628" s="76"/>
      <c r="C5628" s="83" t="s">
        <v>0</v>
      </c>
      <c r="D5628" s="77" t="s">
        <v>2</v>
      </c>
      <c r="E5628" s="76" t="s">
        <v>140</v>
      </c>
      <c r="F5628" s="43" t="s">
        <v>131</v>
      </c>
    </row>
    <row r="5631" spans="1:6" x14ac:dyDescent="0.25">
      <c r="A5631" s="59" t="s">
        <v>176</v>
      </c>
      <c r="B5631" s="85"/>
      <c r="C5631" s="76"/>
      <c r="D5631" s="83" t="s">
        <v>177</v>
      </c>
      <c r="E5631" s="85"/>
      <c r="F5631" s="60"/>
    </row>
    <row r="5632" spans="1:6" x14ac:dyDescent="0.25">
      <c r="A5632" s="19"/>
      <c r="B5632" s="65"/>
      <c r="C5632" s="65"/>
      <c r="D5632" s="66"/>
      <c r="E5632" s="65"/>
      <c r="F5632" s="20"/>
    </row>
    <row r="5633" spans="1:6" x14ac:dyDescent="0.25">
      <c r="A5633" s="22" t="s">
        <v>116</v>
      </c>
      <c r="B5633" s="67"/>
      <c r="C5633" s="65"/>
      <c r="D5633" s="67" t="s">
        <v>117</v>
      </c>
      <c r="E5633" s="68" t="s">
        <v>116</v>
      </c>
      <c r="F5633" s="24"/>
    </row>
    <row r="5634" spans="1:6" x14ac:dyDescent="0.25">
      <c r="A5634" s="25" t="s">
        <v>116</v>
      </c>
      <c r="B5634" s="65"/>
      <c r="C5634" s="65"/>
      <c r="D5634" s="67" t="s">
        <v>118</v>
      </c>
      <c r="E5634" s="69" t="s">
        <v>116</v>
      </c>
      <c r="F5634" s="24"/>
    </row>
    <row r="5635" spans="1:6" x14ac:dyDescent="0.25">
      <c r="A5635" s="23" t="s">
        <v>116</v>
      </c>
      <c r="B5635" s="65"/>
      <c r="C5635" s="65"/>
      <c r="D5635" s="67" t="s">
        <v>119</v>
      </c>
      <c r="E5635" s="67" t="s">
        <v>116</v>
      </c>
      <c r="F5635" s="24"/>
    </row>
    <row r="5636" spans="1:6" x14ac:dyDescent="0.25">
      <c r="A5636" s="23" t="s">
        <v>116</v>
      </c>
      <c r="B5636" s="67"/>
      <c r="C5636" s="65"/>
      <c r="D5636" s="67" t="s">
        <v>120</v>
      </c>
      <c r="E5636" s="69">
        <v>56</v>
      </c>
      <c r="F5636" s="24"/>
    </row>
    <row r="5637" spans="1:6" x14ac:dyDescent="0.25">
      <c r="A5637" s="23" t="s">
        <v>116</v>
      </c>
      <c r="B5637" s="67"/>
      <c r="C5637" s="65"/>
      <c r="D5637" s="70"/>
      <c r="E5637" s="66"/>
      <c r="F5637" s="24"/>
    </row>
    <row r="5638" spans="1:6" x14ac:dyDescent="0.25">
      <c r="A5638" s="25"/>
      <c r="B5638" s="65"/>
      <c r="C5638" s="65"/>
      <c r="D5638" s="71"/>
      <c r="E5638" s="65"/>
      <c r="F5638" s="26"/>
    </row>
    <row r="5639" spans="1:6" x14ac:dyDescent="0.25">
      <c r="A5639" s="27"/>
      <c r="B5639" s="70"/>
      <c r="C5639" s="70"/>
      <c r="D5639" s="65"/>
      <c r="E5639" s="65"/>
      <c r="F5639" s="26"/>
    </row>
    <row r="5640" spans="1:6" x14ac:dyDescent="0.25">
      <c r="A5640" s="28" t="s">
        <v>121</v>
      </c>
      <c r="B5640" s="65"/>
      <c r="C5640" s="65"/>
      <c r="D5640" s="65"/>
      <c r="E5640" s="65"/>
      <c r="F5640" s="24"/>
    </row>
    <row r="5641" spans="1:6" x14ac:dyDescent="0.25">
      <c r="A5641" s="29" t="s">
        <v>116</v>
      </c>
      <c r="B5641" s="67"/>
      <c r="C5641" s="67"/>
      <c r="D5641" s="65"/>
      <c r="E5641" s="65"/>
      <c r="F5641" s="24"/>
    </row>
    <row r="5642" spans="1:6" x14ac:dyDescent="0.25">
      <c r="A5642" s="29" t="s">
        <v>116</v>
      </c>
      <c r="B5642" s="67"/>
      <c r="C5642" s="67"/>
      <c r="D5642" s="65"/>
      <c r="E5642" s="65"/>
      <c r="F5642" s="24"/>
    </row>
    <row r="5643" spans="1:6" x14ac:dyDescent="0.25">
      <c r="A5643" s="30" t="s">
        <v>116</v>
      </c>
      <c r="B5643" s="45"/>
      <c r="C5643" s="45"/>
      <c r="F5643" s="32"/>
    </row>
    <row r="5644" spans="1:6" x14ac:dyDescent="0.25">
      <c r="A5644" s="38" t="s">
        <v>126</v>
      </c>
      <c r="B5644" s="73"/>
      <c r="C5644" s="73"/>
      <c r="D5644" s="73"/>
      <c r="E5644" s="73"/>
      <c r="F5644" s="39"/>
    </row>
    <row r="5646" spans="1:6" x14ac:dyDescent="0.25">
      <c r="A5646" s="44" t="s">
        <v>159</v>
      </c>
      <c r="B5646" s="45"/>
      <c r="C5646" s="61">
        <v>0.05</v>
      </c>
      <c r="D5646" s="45" t="s">
        <v>160</v>
      </c>
      <c r="E5646" s="62">
        <v>90001</v>
      </c>
      <c r="F5646" s="46">
        <v>4500</v>
      </c>
    </row>
    <row r="5648" spans="1:6" x14ac:dyDescent="0.25">
      <c r="A5648" s="31" t="s">
        <v>161</v>
      </c>
      <c r="B5648" s="45"/>
      <c r="C5648" s="45"/>
      <c r="D5648" s="45"/>
      <c r="E5648" s="45"/>
      <c r="F5648" s="47">
        <v>4500</v>
      </c>
    </row>
    <row r="5650" spans="1:6" x14ac:dyDescent="0.25">
      <c r="A5650" s="53" t="s">
        <v>194</v>
      </c>
      <c r="B5650" s="76"/>
      <c r="C5650" s="83" t="s">
        <v>0</v>
      </c>
      <c r="D5650" s="77" t="s">
        <v>2</v>
      </c>
      <c r="E5650" s="76" t="s">
        <v>140</v>
      </c>
      <c r="F5650" s="43" t="s">
        <v>131</v>
      </c>
    </row>
    <row r="5652" spans="1:6" x14ac:dyDescent="0.25">
      <c r="A5652" s="44" t="s">
        <v>482</v>
      </c>
      <c r="B5652" s="45"/>
      <c r="C5652" s="61" t="s">
        <v>116</v>
      </c>
      <c r="D5652" s="45" t="s">
        <v>33</v>
      </c>
      <c r="E5652" s="62" t="s">
        <v>116</v>
      </c>
      <c r="F5652" s="46" t="s">
        <v>116</v>
      </c>
    </row>
    <row r="5653" spans="1:6" x14ac:dyDescent="0.25">
      <c r="A5653" s="54" t="s">
        <v>154</v>
      </c>
      <c r="B5653" s="55"/>
      <c r="C5653" s="63">
        <v>0.05</v>
      </c>
      <c r="D5653" s="55" t="s">
        <v>151</v>
      </c>
      <c r="E5653" s="64">
        <v>37951</v>
      </c>
      <c r="F5653" s="56">
        <v>1898</v>
      </c>
    </row>
    <row r="5654" spans="1:6" x14ac:dyDescent="0.25">
      <c r="A5654" s="57"/>
      <c r="B5654" s="55"/>
      <c r="C5654" s="55"/>
      <c r="D5654" s="55"/>
      <c r="E5654" s="55" t="s">
        <v>155</v>
      </c>
      <c r="F5654" s="56">
        <v>1898</v>
      </c>
    </row>
    <row r="5655" spans="1:6" x14ac:dyDescent="0.25">
      <c r="A5655" s="30" t="s">
        <v>0</v>
      </c>
      <c r="B5655" s="84">
        <v>1.1000000000000001</v>
      </c>
      <c r="C5655" s="45" t="s">
        <v>169</v>
      </c>
      <c r="D5655" s="45"/>
      <c r="E5655" s="45"/>
      <c r="F5655" s="46">
        <v>2088</v>
      </c>
    </row>
    <row r="5656" spans="1:6" x14ac:dyDescent="0.25">
      <c r="A5656" s="31" t="s">
        <v>198</v>
      </c>
      <c r="B5656" s="45"/>
      <c r="C5656" s="45"/>
      <c r="D5656" s="45"/>
      <c r="E5656" s="45"/>
      <c r="F5656" s="47">
        <v>2088</v>
      </c>
    </row>
    <row r="5658" spans="1:6" x14ac:dyDescent="0.25">
      <c r="A5658" s="53" t="s">
        <v>164</v>
      </c>
      <c r="B5658" s="76"/>
      <c r="C5658" s="83" t="s">
        <v>0</v>
      </c>
      <c r="D5658" s="77" t="s">
        <v>2</v>
      </c>
      <c r="E5658" s="76" t="s">
        <v>140</v>
      </c>
      <c r="F5658" s="43" t="s">
        <v>131</v>
      </c>
    </row>
    <row r="5660" spans="1:6" x14ac:dyDescent="0.25">
      <c r="A5660" s="44" t="s">
        <v>483</v>
      </c>
      <c r="B5660" s="45"/>
      <c r="C5660" s="61" t="s">
        <v>116</v>
      </c>
      <c r="D5660" s="45" t="s">
        <v>111</v>
      </c>
      <c r="E5660" s="62" t="s">
        <v>116</v>
      </c>
      <c r="F5660" s="46" t="s">
        <v>116</v>
      </c>
    </row>
    <row r="5661" spans="1:6" x14ac:dyDescent="0.25">
      <c r="A5661" s="54" t="s">
        <v>242</v>
      </c>
      <c r="B5661" s="55"/>
      <c r="C5661" s="63">
        <v>7</v>
      </c>
      <c r="D5661" s="55" t="s">
        <v>29</v>
      </c>
      <c r="E5661" s="64">
        <v>39000</v>
      </c>
      <c r="F5661" s="56">
        <v>273000</v>
      </c>
    </row>
    <row r="5662" spans="1:6" x14ac:dyDescent="0.25">
      <c r="A5662" s="54" t="s">
        <v>243</v>
      </c>
    </row>
    <row r="5663" spans="1:6" x14ac:dyDescent="0.25">
      <c r="A5663" s="54" t="s">
        <v>244</v>
      </c>
      <c r="B5663" s="55"/>
      <c r="C5663" s="63">
        <v>0.61599999999999999</v>
      </c>
      <c r="D5663" s="55" t="s">
        <v>33</v>
      </c>
      <c r="E5663" s="64">
        <v>75000</v>
      </c>
      <c r="F5663" s="56">
        <v>46200</v>
      </c>
    </row>
    <row r="5664" spans="1:6" x14ac:dyDescent="0.25">
      <c r="A5664" s="54" t="s">
        <v>245</v>
      </c>
      <c r="B5664" s="55"/>
      <c r="C5664" s="63">
        <v>0.94499999999999995</v>
      </c>
      <c r="D5664" s="55" t="s">
        <v>33</v>
      </c>
      <c r="E5664" s="64">
        <v>75000</v>
      </c>
      <c r="F5664" s="56">
        <v>70875</v>
      </c>
    </row>
    <row r="5665" spans="1:6" x14ac:dyDescent="0.25">
      <c r="A5665" s="54" t="s">
        <v>251</v>
      </c>
      <c r="B5665" s="55"/>
      <c r="C5665" s="63">
        <v>170</v>
      </c>
      <c r="D5665" s="55" t="s">
        <v>252</v>
      </c>
      <c r="E5665" s="64">
        <v>50</v>
      </c>
      <c r="F5665" s="56">
        <v>8500</v>
      </c>
    </row>
    <row r="5666" spans="1:6" x14ac:dyDescent="0.25">
      <c r="A5666" s="54" t="s">
        <v>223</v>
      </c>
      <c r="B5666" s="55"/>
      <c r="C5666" s="63">
        <v>9.0789999999999996E-2</v>
      </c>
      <c r="D5666" s="55" t="s">
        <v>151</v>
      </c>
      <c r="E5666" s="64">
        <v>275351</v>
      </c>
      <c r="F5666" s="56">
        <v>24999</v>
      </c>
    </row>
    <row r="5667" spans="1:6" x14ac:dyDescent="0.25">
      <c r="A5667" s="54" t="s">
        <v>159</v>
      </c>
      <c r="B5667" s="55"/>
      <c r="C5667" s="63">
        <v>0.05</v>
      </c>
      <c r="D5667" s="55" t="s">
        <v>160</v>
      </c>
      <c r="E5667" s="64">
        <v>24999</v>
      </c>
      <c r="F5667" s="56">
        <v>1250</v>
      </c>
    </row>
    <row r="5668" spans="1:6" x14ac:dyDescent="0.25">
      <c r="A5668" s="54" t="s">
        <v>253</v>
      </c>
      <c r="B5668" s="55"/>
      <c r="C5668" s="63">
        <v>0.125</v>
      </c>
      <c r="D5668" s="55" t="s">
        <v>167</v>
      </c>
      <c r="E5668" s="64">
        <v>46400</v>
      </c>
      <c r="F5668" s="56">
        <v>5800</v>
      </c>
    </row>
    <row r="5669" spans="1:6" x14ac:dyDescent="0.25">
      <c r="A5669" s="54" t="s">
        <v>254</v>
      </c>
      <c r="B5669" s="55"/>
      <c r="C5669" s="63">
        <v>1.5609999999999999</v>
      </c>
      <c r="D5669" s="55" t="s">
        <v>33</v>
      </c>
      <c r="E5669" s="64">
        <v>292750</v>
      </c>
      <c r="F5669" s="56">
        <v>456983</v>
      </c>
    </row>
    <row r="5670" spans="1:6" x14ac:dyDescent="0.25">
      <c r="A5670" s="54" t="s">
        <v>255</v>
      </c>
    </row>
    <row r="5671" spans="1:6" x14ac:dyDescent="0.25">
      <c r="A5671" s="54" t="s">
        <v>256</v>
      </c>
      <c r="B5671" s="55"/>
      <c r="C5671" s="63">
        <v>1.1000000000000001</v>
      </c>
      <c r="D5671" s="55" t="s">
        <v>33</v>
      </c>
      <c r="E5671" s="64">
        <v>10843</v>
      </c>
      <c r="F5671" s="56">
        <v>11927</v>
      </c>
    </row>
    <row r="5672" spans="1:6" x14ac:dyDescent="0.25">
      <c r="A5672" s="54" t="s">
        <v>484</v>
      </c>
      <c r="B5672" s="55"/>
      <c r="C5672" s="63">
        <v>1.5609999999999999</v>
      </c>
      <c r="D5672" s="55" t="s">
        <v>33</v>
      </c>
      <c r="E5672" s="64">
        <v>5500</v>
      </c>
      <c r="F5672" s="56">
        <v>8586</v>
      </c>
    </row>
    <row r="5673" spans="1:6" x14ac:dyDescent="0.25">
      <c r="A5673" s="54" t="s">
        <v>196</v>
      </c>
      <c r="B5673" s="55"/>
      <c r="C5673" s="63">
        <v>1.5609999999999999</v>
      </c>
      <c r="D5673" s="55" t="s">
        <v>33</v>
      </c>
      <c r="E5673" s="64">
        <v>15000</v>
      </c>
      <c r="F5673" s="56">
        <v>23415</v>
      </c>
    </row>
    <row r="5674" spans="1:6" x14ac:dyDescent="0.25">
      <c r="A5674" s="54" t="s">
        <v>197</v>
      </c>
    </row>
    <row r="5675" spans="1:6" x14ac:dyDescent="0.25">
      <c r="A5675" s="57"/>
      <c r="B5675" s="55"/>
      <c r="C5675" s="55"/>
      <c r="D5675" s="55"/>
      <c r="E5675" s="55" t="s">
        <v>155</v>
      </c>
      <c r="F5675" s="56">
        <v>931535</v>
      </c>
    </row>
    <row r="5676" spans="1:6" x14ac:dyDescent="0.25">
      <c r="A5676" s="30" t="s">
        <v>0</v>
      </c>
      <c r="B5676" s="84">
        <v>1.05</v>
      </c>
      <c r="C5676" s="45" t="s">
        <v>169</v>
      </c>
      <c r="D5676" s="45"/>
      <c r="E5676" s="45"/>
      <c r="F5676" s="46">
        <v>978112</v>
      </c>
    </row>
    <row r="5677" spans="1:6" x14ac:dyDescent="0.25">
      <c r="A5677" s="31" t="s">
        <v>170</v>
      </c>
      <c r="B5677" s="45"/>
      <c r="C5677" s="45"/>
      <c r="D5677" s="45"/>
      <c r="E5677" s="45"/>
      <c r="F5677" s="47">
        <v>978112</v>
      </c>
    </row>
    <row r="5679" spans="1:6" x14ac:dyDescent="0.25">
      <c r="A5679" s="48"/>
      <c r="B5679" s="45" t="s">
        <v>134</v>
      </c>
      <c r="C5679" s="45"/>
      <c r="D5679" s="78"/>
      <c r="E5679" s="79" t="s">
        <v>116</v>
      </c>
      <c r="F5679" s="49">
        <v>1074701</v>
      </c>
    </row>
    <row r="5681" spans="1:6" x14ac:dyDescent="0.25">
      <c r="A5681" s="30"/>
      <c r="B5681" s="45"/>
      <c r="C5681" s="45"/>
      <c r="D5681" s="80" t="s">
        <v>135</v>
      </c>
      <c r="E5681" s="81"/>
      <c r="F5681" s="50">
        <v>1074701</v>
      </c>
    </row>
    <row r="5682" spans="1:6" x14ac:dyDescent="0.25">
      <c r="A5682" s="51" t="s">
        <v>485</v>
      </c>
      <c r="B5682" s="45"/>
      <c r="C5682" s="45"/>
      <c r="D5682" s="82"/>
      <c r="E5682" s="45"/>
      <c r="F5682" s="51"/>
    </row>
    <row r="5683" spans="1:6" x14ac:dyDescent="0.25">
      <c r="A5683" s="30"/>
      <c r="B5683" s="45"/>
      <c r="C5683" s="45"/>
      <c r="D5683" s="45"/>
      <c r="E5683" s="45"/>
      <c r="F5683" s="52"/>
    </row>
    <row r="5685" spans="1:6" x14ac:dyDescent="0.25">
      <c r="A5685" s="40" t="s">
        <v>486</v>
      </c>
      <c r="B5685" s="74" t="s">
        <v>487</v>
      </c>
      <c r="C5685" s="75"/>
      <c r="D5685" s="75"/>
      <c r="E5685" s="75"/>
      <c r="F5685" s="41"/>
    </row>
    <row r="5686" spans="1:6" x14ac:dyDescent="0.25">
      <c r="A5686" s="53" t="s">
        <v>139</v>
      </c>
      <c r="B5686" s="76"/>
      <c r="C5686" s="83" t="s">
        <v>0</v>
      </c>
      <c r="D5686" s="77" t="s">
        <v>2</v>
      </c>
      <c r="E5686" s="76" t="s">
        <v>140</v>
      </c>
      <c r="F5686" s="43" t="s">
        <v>131</v>
      </c>
    </row>
    <row r="5688" spans="1:6" x14ac:dyDescent="0.25">
      <c r="A5688" s="44" t="s">
        <v>488</v>
      </c>
      <c r="B5688" s="45"/>
      <c r="C5688" s="61">
        <v>0.42</v>
      </c>
      <c r="D5688" s="45" t="s">
        <v>33</v>
      </c>
      <c r="E5688" s="62">
        <v>88000</v>
      </c>
      <c r="F5688" s="46">
        <v>36960</v>
      </c>
    </row>
    <row r="5689" spans="1:6" x14ac:dyDescent="0.25">
      <c r="A5689" s="31" t="s">
        <v>144</v>
      </c>
      <c r="B5689" s="45"/>
      <c r="C5689" s="45"/>
      <c r="D5689" s="45"/>
      <c r="E5689" s="45"/>
      <c r="F5689" s="47">
        <v>36960</v>
      </c>
    </row>
    <row r="5691" spans="1:6" x14ac:dyDescent="0.25">
      <c r="A5691" s="53" t="s">
        <v>148</v>
      </c>
      <c r="B5691" s="76"/>
      <c r="C5691" s="77" t="s">
        <v>0</v>
      </c>
      <c r="D5691" s="76" t="s">
        <v>2</v>
      </c>
      <c r="E5691" s="76" t="s">
        <v>149</v>
      </c>
      <c r="F5691" s="43" t="s">
        <v>131</v>
      </c>
    </row>
    <row r="5693" spans="1:6" x14ac:dyDescent="0.25">
      <c r="A5693" s="44" t="s">
        <v>223</v>
      </c>
      <c r="B5693" s="45"/>
      <c r="C5693" s="61" t="s">
        <v>116</v>
      </c>
      <c r="D5693" s="45" t="s">
        <v>151</v>
      </c>
      <c r="E5693" s="62" t="s">
        <v>116</v>
      </c>
      <c r="F5693" s="46" t="s">
        <v>116</v>
      </c>
    </row>
    <row r="5695" spans="1:6" x14ac:dyDescent="0.25">
      <c r="A5695" s="54" t="s">
        <v>224</v>
      </c>
      <c r="B5695" s="55"/>
      <c r="C5695" s="63">
        <v>1</v>
      </c>
      <c r="D5695" s="55" t="s">
        <v>151</v>
      </c>
      <c r="E5695" s="64">
        <v>181247</v>
      </c>
      <c r="F5695" s="56">
        <v>181247</v>
      </c>
    </row>
    <row r="5697" spans="1:6" x14ac:dyDescent="0.25">
      <c r="A5697" s="54" t="s">
        <v>225</v>
      </c>
      <c r="B5697" s="55"/>
      <c r="C5697" s="63">
        <v>1</v>
      </c>
      <c r="D5697" s="55" t="s">
        <v>151</v>
      </c>
      <c r="E5697" s="64">
        <v>56153</v>
      </c>
      <c r="F5697" s="56">
        <v>56153</v>
      </c>
    </row>
    <row r="5699" spans="1:6" x14ac:dyDescent="0.25">
      <c r="A5699" s="54" t="s">
        <v>154</v>
      </c>
      <c r="B5699" s="55"/>
      <c r="C5699" s="63">
        <v>1</v>
      </c>
      <c r="D5699" s="55" t="s">
        <v>151</v>
      </c>
      <c r="E5699" s="64">
        <v>37951</v>
      </c>
      <c r="F5699" s="56">
        <v>37951</v>
      </c>
    </row>
    <row r="5701" spans="1:6" x14ac:dyDescent="0.25">
      <c r="A5701" s="57"/>
      <c r="B5701" s="55"/>
      <c r="C5701" s="55"/>
      <c r="D5701" s="55"/>
      <c r="E5701" s="55" t="s">
        <v>155</v>
      </c>
      <c r="F5701" s="56">
        <v>275351</v>
      </c>
    </row>
    <row r="5702" spans="1:6" x14ac:dyDescent="0.25">
      <c r="A5702" s="30" t="s">
        <v>108</v>
      </c>
      <c r="B5702" s="84">
        <v>2.8984700000000001</v>
      </c>
      <c r="C5702" s="45" t="s">
        <v>156</v>
      </c>
      <c r="D5702" s="45"/>
      <c r="E5702" s="45"/>
      <c r="F5702" s="46">
        <v>94999</v>
      </c>
    </row>
    <row r="5704" spans="1:6" x14ac:dyDescent="0.25">
      <c r="A5704" s="31" t="s">
        <v>157</v>
      </c>
      <c r="B5704" s="45"/>
      <c r="C5704" s="45"/>
      <c r="D5704" s="45"/>
      <c r="E5704" s="45"/>
      <c r="F5704" s="47">
        <v>94999</v>
      </c>
    </row>
    <row r="5706" spans="1:6" x14ac:dyDescent="0.25">
      <c r="A5706" s="58" t="s">
        <v>158</v>
      </c>
      <c r="B5706" s="76"/>
      <c r="C5706" s="83" t="s">
        <v>0</v>
      </c>
      <c r="D5706" s="77" t="s">
        <v>2</v>
      </c>
      <c r="E5706" s="76" t="s">
        <v>140</v>
      </c>
      <c r="F5706" s="43" t="s">
        <v>131</v>
      </c>
    </row>
    <row r="5708" spans="1:6" x14ac:dyDescent="0.25">
      <c r="A5708" s="44" t="s">
        <v>159</v>
      </c>
      <c r="B5708" s="45"/>
      <c r="C5708" s="61">
        <v>0.05</v>
      </c>
      <c r="D5708" s="45" t="s">
        <v>160</v>
      </c>
      <c r="E5708" s="62">
        <v>94999</v>
      </c>
      <c r="F5708" s="46">
        <v>4750</v>
      </c>
    </row>
    <row r="5710" spans="1:6" x14ac:dyDescent="0.25">
      <c r="A5710" s="31" t="s">
        <v>161</v>
      </c>
      <c r="B5710" s="45"/>
      <c r="C5710" s="45"/>
      <c r="D5710" s="45"/>
      <c r="E5710" s="45"/>
      <c r="F5710" s="47">
        <v>4750</v>
      </c>
    </row>
    <row r="5712" spans="1:6" x14ac:dyDescent="0.25">
      <c r="A5712" s="53" t="s">
        <v>194</v>
      </c>
      <c r="B5712" s="76"/>
      <c r="C5712" s="83" t="s">
        <v>0</v>
      </c>
      <c r="D5712" s="77" t="s">
        <v>2</v>
      </c>
      <c r="E5712" s="76" t="s">
        <v>140</v>
      </c>
      <c r="F5712" s="43" t="s">
        <v>131</v>
      </c>
    </row>
    <row r="5714" spans="1:6" x14ac:dyDescent="0.25">
      <c r="A5714" s="44" t="s">
        <v>196</v>
      </c>
      <c r="B5714" s="45"/>
      <c r="C5714" s="61">
        <v>1.41</v>
      </c>
      <c r="D5714" s="45" t="s">
        <v>33</v>
      </c>
      <c r="E5714" s="62">
        <v>15000</v>
      </c>
      <c r="F5714" s="46">
        <v>21150</v>
      </c>
    </row>
    <row r="5715" spans="1:6" x14ac:dyDescent="0.25">
      <c r="A5715" s="44" t="s">
        <v>197</v>
      </c>
    </row>
    <row r="5716" spans="1:6" x14ac:dyDescent="0.25">
      <c r="A5716" s="44" t="s">
        <v>484</v>
      </c>
      <c r="B5716" s="45"/>
      <c r="C5716" s="61">
        <v>1.41</v>
      </c>
      <c r="D5716" s="45" t="s">
        <v>33</v>
      </c>
      <c r="E5716" s="62">
        <v>5500</v>
      </c>
      <c r="F5716" s="46">
        <v>7755</v>
      </c>
    </row>
    <row r="5717" spans="1:6" x14ac:dyDescent="0.25">
      <c r="A5717" s="44" t="s">
        <v>195</v>
      </c>
      <c r="B5717" s="45"/>
      <c r="C5717" s="61">
        <v>1.41</v>
      </c>
      <c r="D5717" s="45" t="s">
        <v>33</v>
      </c>
      <c r="E5717" s="62">
        <v>292750</v>
      </c>
      <c r="F5717" s="46">
        <v>412778</v>
      </c>
    </row>
    <row r="5718" spans="1:6" x14ac:dyDescent="0.25">
      <c r="A5718" s="44" t="s">
        <v>256</v>
      </c>
      <c r="B5718" s="45"/>
      <c r="C5718" s="61" t="s">
        <v>116</v>
      </c>
      <c r="D5718" s="45" t="s">
        <v>33</v>
      </c>
      <c r="E5718" s="62" t="s">
        <v>116</v>
      </c>
      <c r="F5718" s="46" t="s">
        <v>116</v>
      </c>
    </row>
    <row r="5719" spans="1:6" x14ac:dyDescent="0.25">
      <c r="A5719" s="54" t="s">
        <v>154</v>
      </c>
      <c r="B5719" s="55"/>
      <c r="C5719" s="63">
        <v>0.28571000000000002</v>
      </c>
      <c r="D5719" s="55" t="s">
        <v>151</v>
      </c>
      <c r="E5719" s="64">
        <v>37951</v>
      </c>
      <c r="F5719" s="56">
        <v>10843</v>
      </c>
    </row>
    <row r="5720" spans="1:6" x14ac:dyDescent="0.25">
      <c r="A5720" s="57"/>
      <c r="B5720" s="55"/>
      <c r="C5720" s="55"/>
      <c r="D5720" s="55"/>
      <c r="E5720" s="55" t="s">
        <v>155</v>
      </c>
      <c r="F5720" s="56">
        <v>10843</v>
      </c>
    </row>
    <row r="5721" spans="1:6" x14ac:dyDescent="0.25">
      <c r="A5721" s="30" t="s">
        <v>0</v>
      </c>
      <c r="B5721" s="84">
        <v>1</v>
      </c>
      <c r="C5721" s="45" t="s">
        <v>169</v>
      </c>
      <c r="D5721" s="45"/>
      <c r="E5721" s="45"/>
      <c r="F5721" s="46">
        <v>10843</v>
      </c>
    </row>
    <row r="5722" spans="1:6" x14ac:dyDescent="0.25">
      <c r="A5722" s="31" t="s">
        <v>198</v>
      </c>
      <c r="B5722" s="45"/>
      <c r="C5722" s="45"/>
      <c r="D5722" s="45"/>
      <c r="E5722" s="45"/>
      <c r="F5722" s="47">
        <v>452526</v>
      </c>
    </row>
    <row r="5725" spans="1:6" x14ac:dyDescent="0.25">
      <c r="A5725" s="59" t="s">
        <v>176</v>
      </c>
      <c r="B5725" s="85"/>
      <c r="C5725" s="76"/>
      <c r="D5725" s="83" t="s">
        <v>177</v>
      </c>
      <c r="E5725" s="85"/>
      <c r="F5725" s="60"/>
    </row>
    <row r="5726" spans="1:6" x14ac:dyDescent="0.25">
      <c r="A5726" s="19"/>
      <c r="B5726" s="65"/>
      <c r="C5726" s="65"/>
      <c r="D5726" s="66"/>
      <c r="E5726" s="65"/>
      <c r="F5726" s="20"/>
    </row>
    <row r="5727" spans="1:6" x14ac:dyDescent="0.25">
      <c r="A5727" s="22" t="s">
        <v>116</v>
      </c>
      <c r="B5727" s="67"/>
      <c r="C5727" s="65"/>
      <c r="D5727" s="67" t="s">
        <v>117</v>
      </c>
      <c r="E5727" s="68" t="s">
        <v>116</v>
      </c>
      <c r="F5727" s="24"/>
    </row>
    <row r="5728" spans="1:6" x14ac:dyDescent="0.25">
      <c r="A5728" s="25" t="s">
        <v>116</v>
      </c>
      <c r="B5728" s="65"/>
      <c r="C5728" s="65"/>
      <c r="D5728" s="67" t="s">
        <v>118</v>
      </c>
      <c r="E5728" s="69" t="s">
        <v>116</v>
      </c>
      <c r="F5728" s="24"/>
    </row>
    <row r="5729" spans="1:6" x14ac:dyDescent="0.25">
      <c r="A5729" s="23" t="s">
        <v>116</v>
      </c>
      <c r="B5729" s="65"/>
      <c r="C5729" s="65"/>
      <c r="D5729" s="67" t="s">
        <v>119</v>
      </c>
      <c r="E5729" s="67" t="s">
        <v>116</v>
      </c>
      <c r="F5729" s="24"/>
    </row>
    <row r="5730" spans="1:6" x14ac:dyDescent="0.25">
      <c r="A5730" s="23" t="s">
        <v>116</v>
      </c>
      <c r="B5730" s="67"/>
      <c r="C5730" s="65"/>
      <c r="D5730" s="67" t="s">
        <v>120</v>
      </c>
      <c r="E5730" s="69">
        <v>57</v>
      </c>
      <c r="F5730" s="24"/>
    </row>
    <row r="5731" spans="1:6" x14ac:dyDescent="0.25">
      <c r="A5731" s="23" t="s">
        <v>116</v>
      </c>
      <c r="B5731" s="67"/>
      <c r="C5731" s="65"/>
      <c r="D5731" s="70"/>
      <c r="E5731" s="66"/>
      <c r="F5731" s="24"/>
    </row>
    <row r="5732" spans="1:6" x14ac:dyDescent="0.25">
      <c r="A5732" s="25"/>
      <c r="B5732" s="65"/>
      <c r="C5732" s="65"/>
      <c r="D5732" s="71"/>
      <c r="E5732" s="65"/>
      <c r="F5732" s="26"/>
    </row>
    <row r="5733" spans="1:6" x14ac:dyDescent="0.25">
      <c r="A5733" s="27"/>
      <c r="B5733" s="70"/>
      <c r="C5733" s="70"/>
      <c r="D5733" s="65"/>
      <c r="E5733" s="65"/>
      <c r="F5733" s="26"/>
    </row>
    <row r="5734" spans="1:6" x14ac:dyDescent="0.25">
      <c r="A5734" s="28" t="s">
        <v>121</v>
      </c>
      <c r="B5734" s="65"/>
      <c r="C5734" s="65"/>
      <c r="D5734" s="65"/>
      <c r="E5734" s="65"/>
      <c r="F5734" s="24"/>
    </row>
    <row r="5735" spans="1:6" x14ac:dyDescent="0.25">
      <c r="A5735" s="29" t="s">
        <v>116</v>
      </c>
      <c r="B5735" s="67"/>
      <c r="C5735" s="67"/>
      <c r="D5735" s="65"/>
      <c r="E5735" s="65"/>
      <c r="F5735" s="24"/>
    </row>
    <row r="5736" spans="1:6" x14ac:dyDescent="0.25">
      <c r="A5736" s="29" t="s">
        <v>116</v>
      </c>
      <c r="B5736" s="67"/>
      <c r="C5736" s="67"/>
      <c r="D5736" s="65"/>
      <c r="E5736" s="65"/>
      <c r="F5736" s="24"/>
    </row>
    <row r="5737" spans="1:6" x14ac:dyDescent="0.25">
      <c r="A5737" s="30" t="s">
        <v>116</v>
      </c>
      <c r="B5737" s="45"/>
      <c r="C5737" s="45"/>
      <c r="F5737" s="32"/>
    </row>
    <row r="5738" spans="1:6" x14ac:dyDescent="0.25">
      <c r="A5738" s="38" t="s">
        <v>126</v>
      </c>
      <c r="B5738" s="73"/>
      <c r="C5738" s="73"/>
      <c r="D5738" s="73"/>
      <c r="E5738" s="73"/>
      <c r="F5738" s="39"/>
    </row>
    <row r="5740" spans="1:6" x14ac:dyDescent="0.25">
      <c r="A5740" s="53" t="s">
        <v>164</v>
      </c>
      <c r="B5740" s="76"/>
      <c r="C5740" s="83" t="s">
        <v>0</v>
      </c>
      <c r="D5740" s="77" t="s">
        <v>2</v>
      </c>
      <c r="E5740" s="76" t="s">
        <v>140</v>
      </c>
      <c r="F5740" s="43" t="s">
        <v>131</v>
      </c>
    </row>
    <row r="5742" spans="1:6" x14ac:dyDescent="0.25">
      <c r="A5742" s="44" t="s">
        <v>237</v>
      </c>
      <c r="B5742" s="45"/>
      <c r="C5742" s="61" t="s">
        <v>116</v>
      </c>
      <c r="D5742" s="45" t="s">
        <v>33</v>
      </c>
      <c r="E5742" s="62" t="s">
        <v>116</v>
      </c>
      <c r="F5742" s="46" t="s">
        <v>116</v>
      </c>
    </row>
    <row r="5743" spans="1:6" x14ac:dyDescent="0.25">
      <c r="A5743" s="54" t="s">
        <v>242</v>
      </c>
      <c r="B5743" s="55"/>
      <c r="C5743" s="63">
        <v>8</v>
      </c>
      <c r="D5743" s="55" t="s">
        <v>29</v>
      </c>
      <c r="E5743" s="64">
        <v>39000</v>
      </c>
      <c r="F5743" s="56">
        <v>312000</v>
      </c>
    </row>
    <row r="5744" spans="1:6" x14ac:dyDescent="0.25">
      <c r="A5744" s="54" t="s">
        <v>243</v>
      </c>
    </row>
    <row r="5745" spans="1:6" x14ac:dyDescent="0.25">
      <c r="A5745" s="54" t="s">
        <v>244</v>
      </c>
      <c r="B5745" s="55"/>
      <c r="C5745" s="63">
        <v>0.63800000000000001</v>
      </c>
      <c r="D5745" s="55" t="s">
        <v>33</v>
      </c>
      <c r="E5745" s="64">
        <v>75000</v>
      </c>
      <c r="F5745" s="56">
        <v>47850</v>
      </c>
    </row>
    <row r="5746" spans="1:6" x14ac:dyDescent="0.25">
      <c r="A5746" s="54" t="s">
        <v>245</v>
      </c>
      <c r="B5746" s="55"/>
      <c r="C5746" s="63">
        <v>0.63</v>
      </c>
      <c r="D5746" s="55" t="s">
        <v>33</v>
      </c>
      <c r="E5746" s="64">
        <v>75000</v>
      </c>
      <c r="F5746" s="56">
        <v>47250</v>
      </c>
    </row>
    <row r="5747" spans="1:6" x14ac:dyDescent="0.25">
      <c r="A5747" s="54" t="s">
        <v>251</v>
      </c>
      <c r="B5747" s="55"/>
      <c r="C5747" s="63">
        <v>170</v>
      </c>
      <c r="D5747" s="55" t="s">
        <v>252</v>
      </c>
      <c r="E5747" s="64">
        <v>50</v>
      </c>
      <c r="F5747" s="56">
        <v>8500</v>
      </c>
    </row>
    <row r="5748" spans="1:6" x14ac:dyDescent="0.25">
      <c r="A5748" s="54" t="s">
        <v>223</v>
      </c>
      <c r="B5748" s="55"/>
      <c r="C5748" s="63">
        <v>0.10895000000000001</v>
      </c>
      <c r="D5748" s="55" t="s">
        <v>151</v>
      </c>
      <c r="E5748" s="64">
        <v>275351</v>
      </c>
      <c r="F5748" s="56">
        <v>29999</v>
      </c>
    </row>
    <row r="5749" spans="1:6" x14ac:dyDescent="0.25">
      <c r="A5749" s="54" t="s">
        <v>159</v>
      </c>
      <c r="B5749" s="55"/>
      <c r="C5749" s="63">
        <v>0.05</v>
      </c>
      <c r="D5749" s="55" t="s">
        <v>160</v>
      </c>
      <c r="E5749" s="64">
        <v>29999</v>
      </c>
      <c r="F5749" s="56">
        <v>1500</v>
      </c>
    </row>
    <row r="5750" spans="1:6" x14ac:dyDescent="0.25">
      <c r="A5750" s="54" t="s">
        <v>253</v>
      </c>
      <c r="B5750" s="55"/>
      <c r="C5750" s="63">
        <v>0.125</v>
      </c>
      <c r="D5750" s="55" t="s">
        <v>167</v>
      </c>
      <c r="E5750" s="64">
        <v>46400</v>
      </c>
      <c r="F5750" s="56">
        <v>5800</v>
      </c>
    </row>
    <row r="5751" spans="1:6" x14ac:dyDescent="0.25">
      <c r="A5751" s="54" t="s">
        <v>254</v>
      </c>
      <c r="B5751" s="55"/>
      <c r="C5751" s="63">
        <v>1.268</v>
      </c>
      <c r="D5751" s="55" t="s">
        <v>33</v>
      </c>
      <c r="E5751" s="64">
        <v>292750</v>
      </c>
      <c r="F5751" s="56">
        <v>371207</v>
      </c>
    </row>
    <row r="5752" spans="1:6" x14ac:dyDescent="0.25">
      <c r="A5752" s="54" t="s">
        <v>255</v>
      </c>
    </row>
    <row r="5753" spans="1:6" x14ac:dyDescent="0.25">
      <c r="A5753" s="54" t="s">
        <v>256</v>
      </c>
      <c r="B5753" s="55"/>
      <c r="C5753" s="63">
        <v>1.268</v>
      </c>
      <c r="D5753" s="55" t="s">
        <v>33</v>
      </c>
      <c r="E5753" s="64">
        <v>10843</v>
      </c>
      <c r="F5753" s="56">
        <v>13749</v>
      </c>
    </row>
    <row r="5754" spans="1:6" x14ac:dyDescent="0.25">
      <c r="A5754" s="54" t="s">
        <v>484</v>
      </c>
      <c r="B5754" s="55"/>
      <c r="C5754" s="63">
        <v>1.268</v>
      </c>
      <c r="D5754" s="55" t="s">
        <v>33</v>
      </c>
      <c r="E5754" s="64">
        <v>5500</v>
      </c>
      <c r="F5754" s="56">
        <v>6974</v>
      </c>
    </row>
    <row r="5755" spans="1:6" x14ac:dyDescent="0.25">
      <c r="A5755" s="54" t="s">
        <v>196</v>
      </c>
      <c r="B5755" s="55"/>
      <c r="C5755" s="63">
        <v>1.268</v>
      </c>
      <c r="D5755" s="55" t="s">
        <v>33</v>
      </c>
      <c r="E5755" s="64">
        <v>15000</v>
      </c>
      <c r="F5755" s="56">
        <v>19020</v>
      </c>
    </row>
    <row r="5756" spans="1:6" x14ac:dyDescent="0.25">
      <c r="A5756" s="54" t="s">
        <v>197</v>
      </c>
    </row>
    <row r="5757" spans="1:6" x14ac:dyDescent="0.25">
      <c r="A5757" s="57"/>
      <c r="B5757" s="55"/>
      <c r="C5757" s="55"/>
      <c r="D5757" s="55"/>
      <c r="E5757" s="55" t="s">
        <v>155</v>
      </c>
      <c r="F5757" s="56">
        <v>863849</v>
      </c>
    </row>
    <row r="5758" spans="1:6" x14ac:dyDescent="0.25">
      <c r="A5758" s="30" t="s">
        <v>0</v>
      </c>
      <c r="B5758" s="84">
        <v>0.63</v>
      </c>
      <c r="C5758" s="45" t="s">
        <v>169</v>
      </c>
      <c r="D5758" s="45"/>
      <c r="E5758" s="45"/>
      <c r="F5758" s="46">
        <v>544225</v>
      </c>
    </row>
    <row r="5759" spans="1:6" x14ac:dyDescent="0.25">
      <c r="A5759" s="31" t="s">
        <v>170</v>
      </c>
      <c r="B5759" s="45"/>
      <c r="C5759" s="45"/>
      <c r="D5759" s="45"/>
      <c r="E5759" s="45"/>
      <c r="F5759" s="47">
        <v>544225</v>
      </c>
    </row>
    <row r="5761" spans="1:6" x14ac:dyDescent="0.25">
      <c r="A5761" s="48"/>
      <c r="B5761" s="45" t="s">
        <v>134</v>
      </c>
      <c r="C5761" s="45"/>
      <c r="D5761" s="78"/>
      <c r="E5761" s="79" t="s">
        <v>116</v>
      </c>
      <c r="F5761" s="49">
        <v>1133460</v>
      </c>
    </row>
    <row r="5763" spans="1:6" x14ac:dyDescent="0.25">
      <c r="A5763" s="30"/>
      <c r="B5763" s="45"/>
      <c r="C5763" s="45"/>
      <c r="D5763" s="80" t="s">
        <v>135</v>
      </c>
      <c r="E5763" s="81"/>
      <c r="F5763" s="50">
        <v>1133460</v>
      </c>
    </row>
    <row r="5764" spans="1:6" x14ac:dyDescent="0.25">
      <c r="A5764" s="51" t="s">
        <v>489</v>
      </c>
      <c r="B5764" s="45"/>
      <c r="C5764" s="45"/>
      <c r="D5764" s="82"/>
      <c r="E5764" s="45"/>
      <c r="F5764" s="51"/>
    </row>
    <row r="5765" spans="1:6" x14ac:dyDescent="0.25">
      <c r="A5765" s="30"/>
      <c r="B5765" s="45"/>
      <c r="C5765" s="45"/>
      <c r="D5765" s="45"/>
      <c r="E5765" s="45"/>
      <c r="F5765" s="52"/>
    </row>
    <row r="5767" spans="1:6" x14ac:dyDescent="0.25">
      <c r="A5767" s="40" t="s">
        <v>490</v>
      </c>
      <c r="B5767" s="74" t="s">
        <v>491</v>
      </c>
      <c r="C5767" s="75"/>
      <c r="D5767" s="75"/>
      <c r="E5767" s="75"/>
      <c r="F5767" s="41"/>
    </row>
    <row r="5768" spans="1:6" x14ac:dyDescent="0.25">
      <c r="B5768" s="74" t="s">
        <v>492</v>
      </c>
    </row>
    <row r="5770" spans="1:6" x14ac:dyDescent="0.25">
      <c r="A5770" s="53" t="s">
        <v>164</v>
      </c>
      <c r="B5770" s="76"/>
      <c r="C5770" s="83" t="s">
        <v>0</v>
      </c>
      <c r="D5770" s="77" t="s">
        <v>2</v>
      </c>
      <c r="E5770" s="76" t="s">
        <v>140</v>
      </c>
      <c r="F5770" s="43" t="s">
        <v>131</v>
      </c>
    </row>
    <row r="5772" spans="1:6" x14ac:dyDescent="0.25">
      <c r="A5772" s="44" t="s">
        <v>493</v>
      </c>
      <c r="B5772" s="45"/>
      <c r="C5772" s="61" t="s">
        <v>116</v>
      </c>
      <c r="D5772" s="45" t="s">
        <v>33</v>
      </c>
      <c r="E5772" s="62" t="s">
        <v>116</v>
      </c>
      <c r="F5772" s="46" t="s">
        <v>116</v>
      </c>
    </row>
    <row r="5773" spans="1:6" x14ac:dyDescent="0.25">
      <c r="A5773" s="44" t="s">
        <v>494</v>
      </c>
    </row>
    <row r="5774" spans="1:6" x14ac:dyDescent="0.25">
      <c r="A5774" s="44" t="s">
        <v>495</v>
      </c>
    </row>
    <row r="5775" spans="1:6" x14ac:dyDescent="0.25">
      <c r="A5775" s="54" t="s">
        <v>496</v>
      </c>
      <c r="B5775" s="55"/>
      <c r="C5775" s="63">
        <v>22.5</v>
      </c>
      <c r="D5775" s="55" t="s">
        <v>73</v>
      </c>
      <c r="E5775" s="64">
        <v>5817</v>
      </c>
      <c r="F5775" s="56">
        <v>130883</v>
      </c>
    </row>
    <row r="5776" spans="1:6" x14ac:dyDescent="0.25">
      <c r="A5776" s="54" t="s">
        <v>497</v>
      </c>
    </row>
    <row r="5777" spans="1:6" x14ac:dyDescent="0.25">
      <c r="A5777" s="54" t="s">
        <v>498</v>
      </c>
      <c r="B5777" s="55"/>
      <c r="C5777" s="63">
        <v>7</v>
      </c>
      <c r="D5777" s="55" t="s">
        <v>3</v>
      </c>
      <c r="E5777" s="64">
        <v>4100</v>
      </c>
      <c r="F5777" s="56">
        <v>28700</v>
      </c>
    </row>
    <row r="5778" spans="1:6" x14ac:dyDescent="0.25">
      <c r="A5778" s="54" t="s">
        <v>223</v>
      </c>
      <c r="B5778" s="55"/>
      <c r="C5778" s="63">
        <v>0.53981999999999997</v>
      </c>
      <c r="D5778" s="55" t="s">
        <v>151</v>
      </c>
      <c r="E5778" s="64">
        <v>275351</v>
      </c>
      <c r="F5778" s="56">
        <v>148640</v>
      </c>
    </row>
    <row r="5779" spans="1:6" x14ac:dyDescent="0.25">
      <c r="A5779" s="54" t="s">
        <v>159</v>
      </c>
      <c r="B5779" s="55"/>
      <c r="C5779" s="63">
        <v>0.05</v>
      </c>
      <c r="D5779" s="55" t="s">
        <v>160</v>
      </c>
      <c r="E5779" s="64">
        <v>148640</v>
      </c>
      <c r="F5779" s="56">
        <v>7432</v>
      </c>
    </row>
    <row r="5780" spans="1:6" x14ac:dyDescent="0.25">
      <c r="A5780" s="54" t="s">
        <v>226</v>
      </c>
      <c r="B5780" s="55"/>
      <c r="C5780" s="63">
        <v>0.125</v>
      </c>
      <c r="D5780" s="55" t="s">
        <v>113</v>
      </c>
      <c r="E5780" s="64">
        <v>35960</v>
      </c>
      <c r="F5780" s="56">
        <v>4495</v>
      </c>
    </row>
    <row r="5781" spans="1:6" x14ac:dyDescent="0.25">
      <c r="A5781" s="54" t="s">
        <v>256</v>
      </c>
      <c r="B5781" s="55"/>
      <c r="C5781" s="63">
        <v>1.1000000000000001</v>
      </c>
      <c r="D5781" s="55" t="s">
        <v>33</v>
      </c>
      <c r="E5781" s="64">
        <v>10843</v>
      </c>
      <c r="F5781" s="56">
        <v>11927</v>
      </c>
    </row>
    <row r="5782" spans="1:6" x14ac:dyDescent="0.25">
      <c r="A5782" s="54" t="s">
        <v>499</v>
      </c>
      <c r="B5782" s="55"/>
      <c r="C5782" s="63">
        <v>1.2</v>
      </c>
      <c r="D5782" s="55" t="s">
        <v>26</v>
      </c>
      <c r="E5782" s="64">
        <v>210300</v>
      </c>
      <c r="F5782" s="56">
        <v>252360</v>
      </c>
    </row>
    <row r="5783" spans="1:6" x14ac:dyDescent="0.25">
      <c r="A5783" s="54" t="s">
        <v>233</v>
      </c>
      <c r="B5783" s="55"/>
      <c r="C5783" s="63">
        <v>2.5000000000000001E-2</v>
      </c>
      <c r="D5783" s="55" t="s">
        <v>29</v>
      </c>
      <c r="E5783" s="64">
        <v>113899</v>
      </c>
      <c r="F5783" s="56">
        <v>2847</v>
      </c>
    </row>
    <row r="5784" spans="1:6" x14ac:dyDescent="0.25">
      <c r="A5784" s="54" t="s">
        <v>238</v>
      </c>
      <c r="B5784" s="55"/>
      <c r="C5784" s="63">
        <v>2.5000000000000001E-2</v>
      </c>
      <c r="D5784" s="55" t="s">
        <v>29</v>
      </c>
      <c r="E5784" s="64">
        <v>16687</v>
      </c>
      <c r="F5784" s="56">
        <v>417</v>
      </c>
    </row>
    <row r="5785" spans="1:6" x14ac:dyDescent="0.25">
      <c r="A5785" s="54" t="s">
        <v>240</v>
      </c>
      <c r="B5785" s="55"/>
      <c r="C5785" s="63">
        <v>0.02</v>
      </c>
      <c r="D5785" s="55" t="s">
        <v>29</v>
      </c>
      <c r="E5785" s="64">
        <v>630180</v>
      </c>
      <c r="F5785" s="56">
        <v>12604</v>
      </c>
    </row>
    <row r="5786" spans="1:6" x14ac:dyDescent="0.25">
      <c r="A5786" s="54" t="s">
        <v>250</v>
      </c>
      <c r="B5786" s="55"/>
      <c r="C5786" s="63">
        <v>1.1000000000000001</v>
      </c>
      <c r="D5786" s="55" t="s">
        <v>33</v>
      </c>
      <c r="E5786" s="64">
        <v>952871</v>
      </c>
      <c r="F5786" s="56">
        <v>1048158</v>
      </c>
    </row>
    <row r="5787" spans="1:6" x14ac:dyDescent="0.25">
      <c r="A5787" s="57"/>
      <c r="B5787" s="55"/>
      <c r="C5787" s="55"/>
      <c r="D5787" s="55"/>
      <c r="E5787" s="55" t="s">
        <v>155</v>
      </c>
      <c r="F5787" s="56">
        <v>1648463</v>
      </c>
    </row>
    <row r="5788" spans="1:6" x14ac:dyDescent="0.25">
      <c r="A5788" s="30" t="s">
        <v>0</v>
      </c>
      <c r="B5788" s="84">
        <v>1</v>
      </c>
      <c r="C5788" s="45" t="s">
        <v>169</v>
      </c>
      <c r="D5788" s="45"/>
      <c r="E5788" s="45"/>
      <c r="F5788" s="46">
        <v>1648463</v>
      </c>
    </row>
    <row r="5789" spans="1:6" x14ac:dyDescent="0.25">
      <c r="A5789" s="31" t="s">
        <v>170</v>
      </c>
      <c r="B5789" s="45"/>
      <c r="C5789" s="45"/>
      <c r="D5789" s="45"/>
      <c r="E5789" s="45"/>
      <c r="F5789" s="47">
        <v>1648463</v>
      </c>
    </row>
    <row r="5791" spans="1:6" x14ac:dyDescent="0.25">
      <c r="A5791" s="48"/>
      <c r="B5791" s="45" t="s">
        <v>134</v>
      </c>
      <c r="C5791" s="45"/>
      <c r="D5791" s="78"/>
      <c r="E5791" s="79" t="s">
        <v>116</v>
      </c>
      <c r="F5791" s="49">
        <v>1648463</v>
      </c>
    </row>
    <row r="5793" spans="1:6" x14ac:dyDescent="0.25">
      <c r="A5793" s="30"/>
      <c r="B5793" s="45"/>
      <c r="C5793" s="45"/>
      <c r="D5793" s="80" t="s">
        <v>135</v>
      </c>
      <c r="E5793" s="81"/>
      <c r="F5793" s="50">
        <v>1648463</v>
      </c>
    </row>
    <row r="5794" spans="1:6" x14ac:dyDescent="0.25">
      <c r="A5794" s="51" t="s">
        <v>500</v>
      </c>
      <c r="B5794" s="45"/>
      <c r="C5794" s="45"/>
      <c r="D5794" s="82"/>
      <c r="E5794" s="45"/>
      <c r="F5794" s="51"/>
    </row>
    <row r="5795" spans="1:6" x14ac:dyDescent="0.25">
      <c r="A5795" s="30"/>
      <c r="B5795" s="45"/>
      <c r="C5795" s="45"/>
      <c r="D5795" s="45"/>
      <c r="E5795" s="45"/>
      <c r="F5795" s="52"/>
    </row>
    <row r="5797" spans="1:6" x14ac:dyDescent="0.25">
      <c r="A5797" s="40" t="s">
        <v>501</v>
      </c>
      <c r="B5797" s="74" t="s">
        <v>502</v>
      </c>
      <c r="C5797" s="75"/>
      <c r="D5797" s="75"/>
      <c r="E5797" s="75"/>
      <c r="F5797" s="41"/>
    </row>
    <row r="5798" spans="1:6" x14ac:dyDescent="0.25">
      <c r="A5798" s="53" t="s">
        <v>164</v>
      </c>
      <c r="B5798" s="76"/>
      <c r="C5798" s="83" t="s">
        <v>0</v>
      </c>
      <c r="D5798" s="77" t="s">
        <v>2</v>
      </c>
      <c r="E5798" s="76" t="s">
        <v>140</v>
      </c>
      <c r="F5798" s="43" t="s">
        <v>131</v>
      </c>
    </row>
    <row r="5800" spans="1:6" x14ac:dyDescent="0.25">
      <c r="A5800" s="44" t="s">
        <v>503</v>
      </c>
      <c r="B5800" s="45"/>
      <c r="C5800" s="61" t="s">
        <v>116</v>
      </c>
      <c r="D5800" s="45" t="s">
        <v>33</v>
      </c>
      <c r="E5800" s="62" t="s">
        <v>116</v>
      </c>
      <c r="F5800" s="46" t="s">
        <v>116</v>
      </c>
    </row>
    <row r="5801" spans="1:6" x14ac:dyDescent="0.25">
      <c r="A5801" s="44" t="s">
        <v>504</v>
      </c>
    </row>
    <row r="5802" spans="1:6" x14ac:dyDescent="0.25">
      <c r="A5802" s="44" t="s">
        <v>505</v>
      </c>
    </row>
    <row r="5803" spans="1:6" x14ac:dyDescent="0.25">
      <c r="A5803" s="54" t="s">
        <v>496</v>
      </c>
      <c r="B5803" s="55"/>
      <c r="C5803" s="63">
        <v>22.5</v>
      </c>
      <c r="D5803" s="55" t="s">
        <v>73</v>
      </c>
      <c r="E5803" s="64">
        <v>5817</v>
      </c>
      <c r="F5803" s="56">
        <v>130883</v>
      </c>
    </row>
    <row r="5804" spans="1:6" x14ac:dyDescent="0.25">
      <c r="A5804" s="54" t="s">
        <v>497</v>
      </c>
    </row>
    <row r="5805" spans="1:6" x14ac:dyDescent="0.25">
      <c r="A5805" s="54" t="s">
        <v>223</v>
      </c>
      <c r="B5805" s="55"/>
      <c r="C5805" s="63">
        <v>0.81713999999999998</v>
      </c>
      <c r="D5805" s="55" t="s">
        <v>151</v>
      </c>
      <c r="E5805" s="64">
        <v>275351</v>
      </c>
      <c r="F5805" s="56">
        <v>225000</v>
      </c>
    </row>
    <row r="5806" spans="1:6" x14ac:dyDescent="0.25">
      <c r="A5806" s="59" t="s">
        <v>176</v>
      </c>
      <c r="B5806" s="85"/>
      <c r="C5806" s="76"/>
      <c r="D5806" s="83" t="s">
        <v>177</v>
      </c>
      <c r="E5806" s="85"/>
      <c r="F5806" s="60"/>
    </row>
    <row r="5807" spans="1:6" x14ac:dyDescent="0.25">
      <c r="A5807" s="19"/>
      <c r="B5807" s="65"/>
      <c r="C5807" s="65"/>
      <c r="D5807" s="66"/>
      <c r="E5807" s="65"/>
      <c r="F5807" s="20"/>
    </row>
    <row r="5808" spans="1:6" x14ac:dyDescent="0.25">
      <c r="A5808" s="22" t="s">
        <v>116</v>
      </c>
      <c r="B5808" s="67"/>
      <c r="C5808" s="65"/>
      <c r="D5808" s="67" t="s">
        <v>117</v>
      </c>
      <c r="E5808" s="68" t="s">
        <v>116</v>
      </c>
      <c r="F5808" s="24"/>
    </row>
    <row r="5809" spans="1:6" x14ac:dyDescent="0.25">
      <c r="A5809" s="25" t="s">
        <v>116</v>
      </c>
      <c r="B5809" s="65"/>
      <c r="C5809" s="65"/>
      <c r="D5809" s="67" t="s">
        <v>118</v>
      </c>
      <c r="E5809" s="69" t="s">
        <v>116</v>
      </c>
      <c r="F5809" s="24"/>
    </row>
    <row r="5810" spans="1:6" x14ac:dyDescent="0.25">
      <c r="A5810" s="23" t="s">
        <v>116</v>
      </c>
      <c r="B5810" s="65"/>
      <c r="C5810" s="65"/>
      <c r="D5810" s="67" t="s">
        <v>119</v>
      </c>
      <c r="E5810" s="67" t="s">
        <v>116</v>
      </c>
      <c r="F5810" s="24"/>
    </row>
    <row r="5811" spans="1:6" x14ac:dyDescent="0.25">
      <c r="A5811" s="23" t="s">
        <v>116</v>
      </c>
      <c r="B5811" s="67"/>
      <c r="C5811" s="65"/>
      <c r="D5811" s="67" t="s">
        <v>120</v>
      </c>
      <c r="E5811" s="69">
        <v>58</v>
      </c>
      <c r="F5811" s="24"/>
    </row>
    <row r="5812" spans="1:6" x14ac:dyDescent="0.25">
      <c r="A5812" s="23" t="s">
        <v>116</v>
      </c>
      <c r="B5812" s="67"/>
      <c r="C5812" s="65"/>
      <c r="D5812" s="70"/>
      <c r="E5812" s="66"/>
      <c r="F5812" s="24"/>
    </row>
    <row r="5813" spans="1:6" x14ac:dyDescent="0.25">
      <c r="A5813" s="25"/>
      <c r="B5813" s="65"/>
      <c r="C5813" s="65"/>
      <c r="D5813" s="71"/>
      <c r="E5813" s="65"/>
      <c r="F5813" s="26"/>
    </row>
    <row r="5814" spans="1:6" x14ac:dyDescent="0.25">
      <c r="A5814" s="27"/>
      <c r="B5814" s="70"/>
      <c r="C5814" s="70"/>
      <c r="D5814" s="65"/>
      <c r="E5814" s="65"/>
      <c r="F5814" s="26"/>
    </row>
    <row r="5815" spans="1:6" x14ac:dyDescent="0.25">
      <c r="A5815" s="28" t="s">
        <v>121</v>
      </c>
      <c r="B5815" s="65"/>
      <c r="C5815" s="65"/>
      <c r="D5815" s="65"/>
      <c r="E5815" s="65"/>
      <c r="F5815" s="24"/>
    </row>
    <row r="5816" spans="1:6" x14ac:dyDescent="0.25">
      <c r="A5816" s="29" t="s">
        <v>116</v>
      </c>
      <c r="B5816" s="67"/>
      <c r="C5816" s="67"/>
      <c r="D5816" s="65"/>
      <c r="E5816" s="65"/>
      <c r="F5816" s="24"/>
    </row>
    <row r="5817" spans="1:6" x14ac:dyDescent="0.25">
      <c r="A5817" s="29" t="s">
        <v>116</v>
      </c>
      <c r="B5817" s="67"/>
      <c r="C5817" s="67"/>
      <c r="D5817" s="65"/>
      <c r="E5817" s="65"/>
      <c r="F5817" s="24"/>
    </row>
    <row r="5818" spans="1:6" x14ac:dyDescent="0.25">
      <c r="A5818" s="30" t="s">
        <v>116</v>
      </c>
      <c r="B5818" s="45"/>
      <c r="C5818" s="45"/>
      <c r="F5818" s="32"/>
    </row>
    <row r="5819" spans="1:6" x14ac:dyDescent="0.25">
      <c r="A5819" s="38" t="s">
        <v>126</v>
      </c>
      <c r="B5819" s="73"/>
      <c r="C5819" s="73"/>
      <c r="D5819" s="73"/>
      <c r="E5819" s="73"/>
      <c r="F5819" s="39"/>
    </row>
    <row r="5821" spans="1:6" x14ac:dyDescent="0.25">
      <c r="A5821" s="54" t="s">
        <v>159</v>
      </c>
      <c r="B5821" s="55"/>
      <c r="C5821" s="63">
        <v>0.05</v>
      </c>
      <c r="D5821" s="55" t="s">
        <v>160</v>
      </c>
      <c r="E5821" s="64">
        <v>225000</v>
      </c>
      <c r="F5821" s="56">
        <v>11250</v>
      </c>
    </row>
    <row r="5823" spans="1:6" x14ac:dyDescent="0.25">
      <c r="A5823" s="54" t="s">
        <v>226</v>
      </c>
      <c r="B5823" s="55"/>
      <c r="C5823" s="63">
        <v>6.5019999999999994E-2</v>
      </c>
      <c r="D5823" s="55" t="s">
        <v>113</v>
      </c>
      <c r="E5823" s="64">
        <v>35960</v>
      </c>
      <c r="F5823" s="56">
        <v>2338</v>
      </c>
    </row>
    <row r="5824" spans="1:6" x14ac:dyDescent="0.25">
      <c r="A5824" s="54" t="s">
        <v>228</v>
      </c>
      <c r="B5824" s="55"/>
      <c r="C5824" s="63">
        <v>2</v>
      </c>
      <c r="D5824" s="55" t="s">
        <v>167</v>
      </c>
      <c r="E5824" s="64">
        <v>4162</v>
      </c>
      <c r="F5824" s="56">
        <v>8324</v>
      </c>
    </row>
    <row r="5825" spans="1:6" x14ac:dyDescent="0.25">
      <c r="A5825" s="54" t="s">
        <v>256</v>
      </c>
      <c r="B5825" s="55"/>
      <c r="C5825" s="63">
        <v>1.1000000000000001</v>
      </c>
      <c r="D5825" s="55" t="s">
        <v>33</v>
      </c>
      <c r="E5825" s="64">
        <v>10843</v>
      </c>
      <c r="F5825" s="56">
        <v>11927</v>
      </c>
    </row>
    <row r="5826" spans="1:6" x14ac:dyDescent="0.25">
      <c r="A5826" s="54" t="s">
        <v>506</v>
      </c>
      <c r="B5826" s="55"/>
      <c r="C5826" s="63">
        <v>3.3329999999999999E-2</v>
      </c>
      <c r="D5826" s="55" t="s">
        <v>111</v>
      </c>
      <c r="E5826" s="64">
        <v>2291792</v>
      </c>
      <c r="F5826" s="56">
        <v>76385</v>
      </c>
    </row>
    <row r="5827" spans="1:6" x14ac:dyDescent="0.25">
      <c r="A5827" s="54" t="s">
        <v>233</v>
      </c>
      <c r="B5827" s="55"/>
      <c r="C5827" s="63">
        <v>2.5000000000000001E-2</v>
      </c>
      <c r="D5827" s="55" t="s">
        <v>29</v>
      </c>
      <c r="E5827" s="64">
        <v>113899</v>
      </c>
      <c r="F5827" s="56">
        <v>2847</v>
      </c>
    </row>
    <row r="5828" spans="1:6" x14ac:dyDescent="0.25">
      <c r="A5828" s="54" t="s">
        <v>238</v>
      </c>
      <c r="B5828" s="55"/>
      <c r="C5828" s="63">
        <v>2.5000000000000001E-2</v>
      </c>
      <c r="D5828" s="55" t="s">
        <v>29</v>
      </c>
      <c r="E5828" s="64">
        <v>16687</v>
      </c>
      <c r="F5828" s="56">
        <v>417</v>
      </c>
    </row>
    <row r="5829" spans="1:6" x14ac:dyDescent="0.25">
      <c r="A5829" s="54" t="s">
        <v>240</v>
      </c>
      <c r="B5829" s="55"/>
      <c r="C5829" s="63">
        <v>0.02</v>
      </c>
      <c r="D5829" s="55" t="s">
        <v>29</v>
      </c>
      <c r="E5829" s="64">
        <v>630180</v>
      </c>
      <c r="F5829" s="56">
        <v>12604</v>
      </c>
    </row>
    <row r="5830" spans="1:6" x14ac:dyDescent="0.25">
      <c r="A5830" s="54" t="s">
        <v>250</v>
      </c>
      <c r="B5830" s="55"/>
      <c r="C5830" s="63">
        <v>1.1000000000000001</v>
      </c>
      <c r="D5830" s="55" t="s">
        <v>33</v>
      </c>
      <c r="E5830" s="64">
        <v>952871</v>
      </c>
      <c r="F5830" s="56">
        <v>1048158</v>
      </c>
    </row>
    <row r="5831" spans="1:6" x14ac:dyDescent="0.25">
      <c r="A5831" s="57"/>
      <c r="B5831" s="55"/>
      <c r="C5831" s="55"/>
      <c r="D5831" s="55"/>
      <c r="E5831" s="55" t="s">
        <v>155</v>
      </c>
      <c r="F5831" s="56">
        <v>1530133</v>
      </c>
    </row>
    <row r="5832" spans="1:6" x14ac:dyDescent="0.25">
      <c r="A5832" s="30" t="s">
        <v>0</v>
      </c>
      <c r="B5832" s="84">
        <v>1</v>
      </c>
      <c r="C5832" s="45" t="s">
        <v>169</v>
      </c>
      <c r="D5832" s="45"/>
      <c r="E5832" s="45"/>
      <c r="F5832" s="46">
        <v>1530133</v>
      </c>
    </row>
    <row r="5833" spans="1:6" x14ac:dyDescent="0.25">
      <c r="A5833" s="31" t="s">
        <v>170</v>
      </c>
      <c r="B5833" s="45"/>
      <c r="C5833" s="45"/>
      <c r="D5833" s="45"/>
      <c r="E5833" s="45"/>
      <c r="F5833" s="47">
        <v>1530133</v>
      </c>
    </row>
    <row r="5835" spans="1:6" x14ac:dyDescent="0.25">
      <c r="A5835" s="48"/>
      <c r="B5835" s="45" t="s">
        <v>134</v>
      </c>
      <c r="C5835" s="45"/>
      <c r="D5835" s="78"/>
      <c r="E5835" s="79" t="s">
        <v>116</v>
      </c>
      <c r="F5835" s="49">
        <v>1530133</v>
      </c>
    </row>
    <row r="5837" spans="1:6" x14ac:dyDescent="0.25">
      <c r="A5837" s="30"/>
      <c r="B5837" s="45"/>
      <c r="C5837" s="45"/>
      <c r="D5837" s="80" t="s">
        <v>135</v>
      </c>
      <c r="E5837" s="81"/>
      <c r="F5837" s="50">
        <v>1530133</v>
      </c>
    </row>
    <row r="5838" spans="1:6" x14ac:dyDescent="0.25">
      <c r="A5838" s="51" t="s">
        <v>507</v>
      </c>
      <c r="B5838" s="45"/>
      <c r="C5838" s="45"/>
      <c r="D5838" s="82"/>
      <c r="E5838" s="45"/>
      <c r="F5838" s="51"/>
    </row>
    <row r="5839" spans="1:6" x14ac:dyDescent="0.25">
      <c r="A5839" s="30"/>
      <c r="B5839" s="45"/>
      <c r="C5839" s="45"/>
      <c r="D5839" s="45"/>
      <c r="E5839" s="45"/>
      <c r="F5839" s="52"/>
    </row>
    <row r="5841" spans="1:6" x14ac:dyDescent="0.25">
      <c r="A5841" s="40" t="s">
        <v>612</v>
      </c>
      <c r="B5841" s="74" t="s">
        <v>613</v>
      </c>
      <c r="C5841" s="75"/>
      <c r="D5841" s="75"/>
      <c r="E5841" s="75"/>
      <c r="F5841" s="41"/>
    </row>
    <row r="5842" spans="1:6" x14ac:dyDescent="0.25">
      <c r="B5842" s="74" t="s">
        <v>614</v>
      </c>
    </row>
    <row r="5844" spans="1:6" x14ac:dyDescent="0.25">
      <c r="A5844" s="53" t="s">
        <v>139</v>
      </c>
      <c r="B5844" s="76"/>
      <c r="C5844" s="83" t="s">
        <v>0</v>
      </c>
      <c r="D5844" s="77" t="s">
        <v>2</v>
      </c>
      <c r="E5844" s="76" t="s">
        <v>140</v>
      </c>
      <c r="F5844" s="43" t="s">
        <v>131</v>
      </c>
    </row>
    <row r="5846" spans="1:6" x14ac:dyDescent="0.25">
      <c r="A5846" s="44" t="s">
        <v>615</v>
      </c>
      <c r="B5846" s="45"/>
      <c r="C5846" s="61">
        <v>0.5</v>
      </c>
      <c r="D5846" s="45" t="s">
        <v>73</v>
      </c>
      <c r="E5846" s="62">
        <v>5817</v>
      </c>
      <c r="F5846" s="46">
        <v>2909</v>
      </c>
    </row>
    <row r="5847" spans="1:6" x14ac:dyDescent="0.25">
      <c r="A5847" s="44" t="s">
        <v>616</v>
      </c>
    </row>
    <row r="5848" spans="1:6" x14ac:dyDescent="0.25">
      <c r="A5848" s="31" t="s">
        <v>144</v>
      </c>
      <c r="B5848" s="45"/>
      <c r="C5848" s="45"/>
      <c r="D5848" s="45"/>
      <c r="E5848" s="45"/>
      <c r="F5848" s="47">
        <v>2909</v>
      </c>
    </row>
    <row r="5850" spans="1:6" x14ac:dyDescent="0.25">
      <c r="A5850" s="53" t="s">
        <v>148</v>
      </c>
      <c r="B5850" s="76"/>
      <c r="C5850" s="77" t="s">
        <v>0</v>
      </c>
      <c r="D5850" s="76" t="s">
        <v>2</v>
      </c>
      <c r="E5850" s="76" t="s">
        <v>149</v>
      </c>
      <c r="F5850" s="43" t="s">
        <v>131</v>
      </c>
    </row>
    <row r="5852" spans="1:6" x14ac:dyDescent="0.25">
      <c r="A5852" s="44" t="s">
        <v>223</v>
      </c>
      <c r="B5852" s="45"/>
      <c r="C5852" s="61" t="s">
        <v>116</v>
      </c>
      <c r="D5852" s="45" t="s">
        <v>151</v>
      </c>
      <c r="E5852" s="62" t="s">
        <v>116</v>
      </c>
      <c r="F5852" s="46" t="s">
        <v>116</v>
      </c>
    </row>
    <row r="5854" spans="1:6" x14ac:dyDescent="0.25">
      <c r="A5854" s="54" t="s">
        <v>224</v>
      </c>
      <c r="B5854" s="55"/>
      <c r="C5854" s="63">
        <v>1</v>
      </c>
      <c r="D5854" s="55" t="s">
        <v>151</v>
      </c>
      <c r="E5854" s="64">
        <v>181247</v>
      </c>
      <c r="F5854" s="56">
        <v>181247</v>
      </c>
    </row>
    <row r="5856" spans="1:6" x14ac:dyDescent="0.25">
      <c r="A5856" s="54" t="s">
        <v>225</v>
      </c>
      <c r="B5856" s="55"/>
      <c r="C5856" s="63">
        <v>1</v>
      </c>
      <c r="D5856" s="55" t="s">
        <v>151</v>
      </c>
      <c r="E5856" s="64">
        <v>56153</v>
      </c>
      <c r="F5856" s="56">
        <v>56153</v>
      </c>
    </row>
    <row r="5858" spans="1:6" x14ac:dyDescent="0.25">
      <c r="A5858" s="54" t="s">
        <v>154</v>
      </c>
      <c r="B5858" s="55"/>
      <c r="C5858" s="63">
        <v>1</v>
      </c>
      <c r="D5858" s="55" t="s">
        <v>151</v>
      </c>
      <c r="E5858" s="64">
        <v>37951</v>
      </c>
      <c r="F5858" s="56">
        <v>37951</v>
      </c>
    </row>
    <row r="5860" spans="1:6" x14ac:dyDescent="0.25">
      <c r="A5860" s="57"/>
      <c r="B5860" s="55"/>
      <c r="C5860" s="55"/>
      <c r="D5860" s="55"/>
      <c r="E5860" s="55" t="s">
        <v>155</v>
      </c>
      <c r="F5860" s="56">
        <v>275351</v>
      </c>
    </row>
    <row r="5861" spans="1:6" x14ac:dyDescent="0.25">
      <c r="A5861" s="30" t="s">
        <v>108</v>
      </c>
      <c r="B5861" s="84">
        <v>7.8672000000000004</v>
      </c>
      <c r="C5861" s="45" t="s">
        <v>156</v>
      </c>
      <c r="D5861" s="45"/>
      <c r="E5861" s="45"/>
      <c r="F5861" s="46">
        <v>35000</v>
      </c>
    </row>
    <row r="5863" spans="1:6" x14ac:dyDescent="0.25">
      <c r="A5863" s="31" t="s">
        <v>157</v>
      </c>
      <c r="B5863" s="45"/>
      <c r="C5863" s="45"/>
      <c r="D5863" s="45"/>
      <c r="E5863" s="45"/>
      <c r="F5863" s="47">
        <v>35000</v>
      </c>
    </row>
    <row r="5865" spans="1:6" x14ac:dyDescent="0.25">
      <c r="A5865" s="58" t="s">
        <v>158</v>
      </c>
      <c r="B5865" s="76"/>
      <c r="C5865" s="83" t="s">
        <v>0</v>
      </c>
      <c r="D5865" s="77" t="s">
        <v>2</v>
      </c>
      <c r="E5865" s="76" t="s">
        <v>140</v>
      </c>
      <c r="F5865" s="43" t="s">
        <v>131</v>
      </c>
    </row>
    <row r="5867" spans="1:6" x14ac:dyDescent="0.25">
      <c r="A5867" s="44" t="s">
        <v>159</v>
      </c>
      <c r="B5867" s="45"/>
      <c r="C5867" s="61">
        <v>0.05</v>
      </c>
      <c r="D5867" s="45" t="s">
        <v>160</v>
      </c>
      <c r="E5867" s="62">
        <v>35000</v>
      </c>
      <c r="F5867" s="46">
        <v>1750</v>
      </c>
    </row>
    <row r="5869" spans="1:6" x14ac:dyDescent="0.25">
      <c r="A5869" s="31" t="s">
        <v>161</v>
      </c>
      <c r="B5869" s="45"/>
      <c r="C5869" s="45"/>
      <c r="D5869" s="45"/>
      <c r="E5869" s="45"/>
      <c r="F5869" s="47">
        <v>1750</v>
      </c>
    </row>
    <row r="5871" spans="1:6" x14ac:dyDescent="0.25">
      <c r="A5871" s="42" t="s">
        <v>129</v>
      </c>
      <c r="B5871" s="76"/>
      <c r="C5871" s="77" t="s">
        <v>0</v>
      </c>
      <c r="D5871" s="76" t="s">
        <v>2</v>
      </c>
      <c r="E5871" s="76" t="s">
        <v>130</v>
      </c>
      <c r="F5871" s="43" t="s">
        <v>131</v>
      </c>
    </row>
    <row r="5873" spans="1:6" x14ac:dyDescent="0.25">
      <c r="A5873" s="44" t="s">
        <v>226</v>
      </c>
      <c r="B5873" s="45"/>
      <c r="C5873" s="61" t="s">
        <v>116</v>
      </c>
      <c r="D5873" s="45" t="s">
        <v>113</v>
      </c>
      <c r="E5873" s="62" t="s">
        <v>116</v>
      </c>
      <c r="F5873" s="46" t="s">
        <v>116</v>
      </c>
    </row>
    <row r="5875" spans="1:6" x14ac:dyDescent="0.25">
      <c r="A5875" s="54" t="s">
        <v>227</v>
      </c>
      <c r="B5875" s="55"/>
      <c r="C5875" s="63">
        <v>1</v>
      </c>
      <c r="D5875" s="55" t="s">
        <v>113</v>
      </c>
      <c r="E5875" s="64">
        <v>35960</v>
      </c>
      <c r="F5875" s="56">
        <v>35960</v>
      </c>
    </row>
    <row r="5876" spans="1:6" x14ac:dyDescent="0.25">
      <c r="A5876" s="57"/>
      <c r="B5876" s="55"/>
      <c r="C5876" s="55"/>
      <c r="D5876" s="55"/>
      <c r="E5876" s="55" t="s">
        <v>155</v>
      </c>
      <c r="F5876" s="56">
        <v>35960</v>
      </c>
    </row>
    <row r="5877" spans="1:6" x14ac:dyDescent="0.25">
      <c r="A5877" s="30" t="s">
        <v>108</v>
      </c>
      <c r="B5877" s="84">
        <v>126.26263</v>
      </c>
      <c r="C5877" s="45" t="s">
        <v>189</v>
      </c>
      <c r="D5877" s="45"/>
      <c r="E5877" s="45"/>
      <c r="F5877" s="46">
        <v>285</v>
      </c>
    </row>
    <row r="5879" spans="1:6" x14ac:dyDescent="0.25">
      <c r="A5879" s="31" t="s">
        <v>133</v>
      </c>
      <c r="B5879" s="45"/>
      <c r="C5879" s="45"/>
      <c r="D5879" s="45"/>
      <c r="E5879" s="45"/>
      <c r="F5879" s="47">
        <v>285</v>
      </c>
    </row>
    <row r="5881" spans="1:6" x14ac:dyDescent="0.25">
      <c r="A5881" s="53" t="s">
        <v>194</v>
      </c>
      <c r="B5881" s="76"/>
      <c r="C5881" s="83" t="s">
        <v>0</v>
      </c>
      <c r="D5881" s="77" t="s">
        <v>2</v>
      </c>
      <c r="E5881" s="76" t="s">
        <v>140</v>
      </c>
      <c r="F5881" s="43" t="s">
        <v>131</v>
      </c>
    </row>
    <row r="5883" spans="1:6" x14ac:dyDescent="0.25">
      <c r="A5883" s="44" t="s">
        <v>256</v>
      </c>
      <c r="B5883" s="45"/>
      <c r="C5883" s="61" t="s">
        <v>116</v>
      </c>
      <c r="D5883" s="45" t="s">
        <v>33</v>
      </c>
      <c r="E5883" s="62" t="s">
        <v>116</v>
      </c>
      <c r="F5883" s="46" t="s">
        <v>116</v>
      </c>
    </row>
    <row r="5885" spans="1:6" x14ac:dyDescent="0.25">
      <c r="A5885" s="54" t="s">
        <v>154</v>
      </c>
      <c r="B5885" s="55"/>
      <c r="C5885" s="63">
        <v>0.28571000000000002</v>
      </c>
      <c r="D5885" s="55" t="s">
        <v>151</v>
      </c>
      <c r="E5885" s="64">
        <v>37951</v>
      </c>
      <c r="F5885" s="56">
        <v>10843</v>
      </c>
    </row>
    <row r="5886" spans="1:6" x14ac:dyDescent="0.25">
      <c r="A5886" s="57"/>
      <c r="B5886" s="55"/>
      <c r="C5886" s="55"/>
      <c r="D5886" s="55"/>
      <c r="E5886" s="55" t="s">
        <v>155</v>
      </c>
      <c r="F5886" s="56">
        <v>10843</v>
      </c>
    </row>
    <row r="5887" spans="1:6" x14ac:dyDescent="0.25">
      <c r="A5887" s="30" t="s">
        <v>0</v>
      </c>
      <c r="B5887" s="84">
        <v>9.9000000000000005E-2</v>
      </c>
      <c r="C5887" s="45" t="s">
        <v>169</v>
      </c>
      <c r="D5887" s="45"/>
      <c r="E5887" s="45"/>
      <c r="F5887" s="46">
        <v>1073</v>
      </c>
    </row>
    <row r="5889" spans="1:6" x14ac:dyDescent="0.25">
      <c r="A5889" s="31" t="s">
        <v>198</v>
      </c>
      <c r="B5889" s="45"/>
      <c r="C5889" s="45"/>
      <c r="D5889" s="45"/>
      <c r="E5889" s="45"/>
      <c r="F5889" s="47">
        <v>1073</v>
      </c>
    </row>
    <row r="5891" spans="1:6" x14ac:dyDescent="0.25">
      <c r="A5891" s="53" t="s">
        <v>164</v>
      </c>
      <c r="B5891" s="76"/>
      <c r="C5891" s="83" t="s">
        <v>0</v>
      </c>
      <c r="D5891" s="77" t="s">
        <v>2</v>
      </c>
      <c r="E5891" s="76" t="s">
        <v>140</v>
      </c>
      <c r="F5891" s="43" t="s">
        <v>131</v>
      </c>
    </row>
    <row r="5893" spans="1:6" x14ac:dyDescent="0.25">
      <c r="A5893" s="44" t="s">
        <v>237</v>
      </c>
      <c r="B5893" s="45"/>
      <c r="C5893" s="61" t="s">
        <v>116</v>
      </c>
      <c r="D5893" s="45" t="s">
        <v>33</v>
      </c>
      <c r="E5893" s="62" t="s">
        <v>116</v>
      </c>
      <c r="F5893" s="46" t="s">
        <v>116</v>
      </c>
    </row>
    <row r="5894" spans="1:6" x14ac:dyDescent="0.25">
      <c r="A5894" s="54" t="s">
        <v>242</v>
      </c>
      <c r="B5894" s="55"/>
      <c r="C5894" s="63">
        <v>8</v>
      </c>
      <c r="D5894" s="55" t="s">
        <v>29</v>
      </c>
      <c r="E5894" s="64">
        <v>39000</v>
      </c>
      <c r="F5894" s="56">
        <v>312000</v>
      </c>
    </row>
    <row r="5895" spans="1:6" x14ac:dyDescent="0.25">
      <c r="A5895" s="54" t="s">
        <v>243</v>
      </c>
    </row>
    <row r="5896" spans="1:6" x14ac:dyDescent="0.25">
      <c r="A5896" s="54" t="s">
        <v>244</v>
      </c>
      <c r="B5896" s="55"/>
      <c r="C5896" s="63">
        <v>0.63800000000000001</v>
      </c>
      <c r="D5896" s="55" t="s">
        <v>33</v>
      </c>
      <c r="E5896" s="64">
        <v>75000</v>
      </c>
      <c r="F5896" s="56">
        <v>47850</v>
      </c>
    </row>
    <row r="5897" spans="1:6" x14ac:dyDescent="0.25">
      <c r="A5897" s="54" t="s">
        <v>245</v>
      </c>
      <c r="B5897" s="55"/>
      <c r="C5897" s="63">
        <v>0.63</v>
      </c>
      <c r="D5897" s="55" t="s">
        <v>33</v>
      </c>
      <c r="E5897" s="64">
        <v>75000</v>
      </c>
      <c r="F5897" s="56">
        <v>47250</v>
      </c>
    </row>
    <row r="5898" spans="1:6" x14ac:dyDescent="0.25">
      <c r="A5898" s="54" t="s">
        <v>251</v>
      </c>
      <c r="B5898" s="55"/>
      <c r="C5898" s="63">
        <v>170</v>
      </c>
      <c r="D5898" s="55" t="s">
        <v>252</v>
      </c>
      <c r="E5898" s="64">
        <v>50</v>
      </c>
      <c r="F5898" s="56">
        <v>8500</v>
      </c>
    </row>
    <row r="5899" spans="1:6" x14ac:dyDescent="0.25">
      <c r="A5899" s="54" t="s">
        <v>223</v>
      </c>
      <c r="B5899" s="55"/>
      <c r="C5899" s="63">
        <v>0.10895000000000001</v>
      </c>
      <c r="D5899" s="55" t="s">
        <v>151</v>
      </c>
      <c r="E5899" s="64">
        <v>275351</v>
      </c>
      <c r="F5899" s="56">
        <v>29999</v>
      </c>
    </row>
    <row r="5900" spans="1:6" x14ac:dyDescent="0.25">
      <c r="A5900" s="54" t="s">
        <v>159</v>
      </c>
      <c r="B5900" s="55"/>
      <c r="C5900" s="63">
        <v>0.05</v>
      </c>
      <c r="D5900" s="55" t="s">
        <v>160</v>
      </c>
      <c r="E5900" s="64">
        <v>29999</v>
      </c>
      <c r="F5900" s="56">
        <v>1500</v>
      </c>
    </row>
    <row r="5901" spans="1:6" x14ac:dyDescent="0.25">
      <c r="A5901" s="54" t="s">
        <v>253</v>
      </c>
      <c r="B5901" s="55"/>
      <c r="C5901" s="63">
        <v>0.125</v>
      </c>
      <c r="D5901" s="55" t="s">
        <v>167</v>
      </c>
      <c r="E5901" s="64">
        <v>46400</v>
      </c>
      <c r="F5901" s="56">
        <v>5800</v>
      </c>
    </row>
    <row r="5902" spans="1:6" x14ac:dyDescent="0.25">
      <c r="A5902" s="54" t="s">
        <v>254</v>
      </c>
      <c r="B5902" s="55"/>
      <c r="C5902" s="63">
        <v>1.268</v>
      </c>
      <c r="D5902" s="55" t="s">
        <v>33</v>
      </c>
      <c r="E5902" s="64">
        <v>292750</v>
      </c>
      <c r="F5902" s="56">
        <v>371207</v>
      </c>
    </row>
    <row r="5903" spans="1:6" x14ac:dyDescent="0.25">
      <c r="A5903" s="59" t="s">
        <v>176</v>
      </c>
      <c r="B5903" s="85"/>
      <c r="C5903" s="76"/>
      <c r="D5903" s="83" t="s">
        <v>177</v>
      </c>
      <c r="E5903" s="85"/>
      <c r="F5903" s="60"/>
    </row>
    <row r="5904" spans="1:6" x14ac:dyDescent="0.25">
      <c r="A5904" s="19"/>
      <c r="B5904" s="65"/>
      <c r="C5904" s="65"/>
      <c r="D5904" s="66"/>
      <c r="E5904" s="65"/>
      <c r="F5904" s="20"/>
    </row>
    <row r="5905" spans="1:6" x14ac:dyDescent="0.25">
      <c r="A5905" s="22" t="s">
        <v>116</v>
      </c>
      <c r="B5905" s="67"/>
      <c r="C5905" s="65"/>
      <c r="D5905" s="67" t="s">
        <v>117</v>
      </c>
      <c r="E5905" s="68" t="s">
        <v>116</v>
      </c>
      <c r="F5905" s="24"/>
    </row>
    <row r="5906" spans="1:6" x14ac:dyDescent="0.25">
      <c r="A5906" s="25" t="s">
        <v>116</v>
      </c>
      <c r="B5906" s="65"/>
      <c r="C5906" s="65"/>
      <c r="D5906" s="67" t="s">
        <v>118</v>
      </c>
      <c r="E5906" s="69" t="s">
        <v>116</v>
      </c>
      <c r="F5906" s="24"/>
    </row>
    <row r="5907" spans="1:6" x14ac:dyDescent="0.25">
      <c r="A5907" s="23" t="s">
        <v>116</v>
      </c>
      <c r="B5907" s="65"/>
      <c r="C5907" s="65"/>
      <c r="D5907" s="67" t="s">
        <v>119</v>
      </c>
      <c r="E5907" s="67" t="s">
        <v>116</v>
      </c>
      <c r="F5907" s="24"/>
    </row>
    <row r="5908" spans="1:6" x14ac:dyDescent="0.25">
      <c r="A5908" s="23" t="s">
        <v>116</v>
      </c>
      <c r="B5908" s="67"/>
      <c r="C5908" s="65"/>
      <c r="D5908" s="67" t="s">
        <v>120</v>
      </c>
      <c r="E5908" s="69">
        <v>59</v>
      </c>
      <c r="F5908" s="24"/>
    </row>
    <row r="5909" spans="1:6" x14ac:dyDescent="0.25">
      <c r="A5909" s="23" t="s">
        <v>116</v>
      </c>
      <c r="B5909" s="67"/>
      <c r="C5909" s="65"/>
      <c r="D5909" s="70"/>
      <c r="E5909" s="66"/>
      <c r="F5909" s="24"/>
    </row>
    <row r="5910" spans="1:6" x14ac:dyDescent="0.25">
      <c r="A5910" s="25"/>
      <c r="B5910" s="65"/>
      <c r="C5910" s="65"/>
      <c r="D5910" s="71"/>
      <c r="E5910" s="65"/>
      <c r="F5910" s="26"/>
    </row>
    <row r="5911" spans="1:6" x14ac:dyDescent="0.25">
      <c r="A5911" s="27"/>
      <c r="B5911" s="70"/>
      <c r="C5911" s="70"/>
      <c r="D5911" s="65"/>
      <c r="E5911" s="65"/>
      <c r="F5911" s="26"/>
    </row>
    <row r="5912" spans="1:6" x14ac:dyDescent="0.25">
      <c r="A5912" s="28" t="s">
        <v>121</v>
      </c>
      <c r="B5912" s="65"/>
      <c r="C5912" s="65"/>
      <c r="D5912" s="65"/>
      <c r="E5912" s="65"/>
      <c r="F5912" s="24"/>
    </row>
    <row r="5913" spans="1:6" x14ac:dyDescent="0.25">
      <c r="A5913" s="29" t="s">
        <v>116</v>
      </c>
      <c r="B5913" s="67"/>
      <c r="C5913" s="67"/>
      <c r="D5913" s="65"/>
      <c r="E5913" s="65"/>
      <c r="F5913" s="24"/>
    </row>
    <row r="5914" spans="1:6" x14ac:dyDescent="0.25">
      <c r="A5914" s="29" t="s">
        <v>116</v>
      </c>
      <c r="B5914" s="67"/>
      <c r="C5914" s="67"/>
      <c r="D5914" s="65"/>
      <c r="E5914" s="65"/>
      <c r="F5914" s="24"/>
    </row>
    <row r="5915" spans="1:6" x14ac:dyDescent="0.25">
      <c r="A5915" s="30" t="s">
        <v>116</v>
      </c>
      <c r="B5915" s="45"/>
      <c r="C5915" s="45"/>
      <c r="F5915" s="32"/>
    </row>
    <row r="5916" spans="1:6" x14ac:dyDescent="0.25">
      <c r="A5916" s="38" t="s">
        <v>126</v>
      </c>
      <c r="B5916" s="73"/>
      <c r="C5916" s="73"/>
      <c r="D5916" s="73"/>
      <c r="E5916" s="73"/>
      <c r="F5916" s="39"/>
    </row>
    <row r="5918" spans="1:6" x14ac:dyDescent="0.25">
      <c r="A5918" s="54" t="s">
        <v>255</v>
      </c>
    </row>
    <row r="5919" spans="1:6" x14ac:dyDescent="0.25">
      <c r="A5919" s="54" t="s">
        <v>256</v>
      </c>
      <c r="B5919" s="55"/>
      <c r="C5919" s="63">
        <v>1.268</v>
      </c>
      <c r="D5919" s="55" t="s">
        <v>33</v>
      </c>
      <c r="E5919" s="64">
        <v>10843</v>
      </c>
      <c r="F5919" s="56">
        <v>13749</v>
      </c>
    </row>
    <row r="5920" spans="1:6" x14ac:dyDescent="0.25">
      <c r="A5920" s="54" t="s">
        <v>484</v>
      </c>
      <c r="B5920" s="55"/>
      <c r="C5920" s="63">
        <v>1.268</v>
      </c>
      <c r="D5920" s="55" t="s">
        <v>33</v>
      </c>
      <c r="E5920" s="64">
        <v>5500</v>
      </c>
      <c r="F5920" s="56">
        <v>6974</v>
      </c>
    </row>
    <row r="5921" spans="1:6" x14ac:dyDescent="0.25">
      <c r="A5921" s="54" t="s">
        <v>196</v>
      </c>
      <c r="B5921" s="55"/>
      <c r="C5921" s="63">
        <v>1.268</v>
      </c>
      <c r="D5921" s="55" t="s">
        <v>33</v>
      </c>
      <c r="E5921" s="64">
        <v>15000</v>
      </c>
      <c r="F5921" s="56">
        <v>19020</v>
      </c>
    </row>
    <row r="5922" spans="1:6" x14ac:dyDescent="0.25">
      <c r="A5922" s="54" t="s">
        <v>197</v>
      </c>
    </row>
    <row r="5923" spans="1:6" x14ac:dyDescent="0.25">
      <c r="A5923" s="57"/>
      <c r="B5923" s="55"/>
      <c r="C5923" s="55"/>
      <c r="D5923" s="55"/>
      <c r="E5923" s="55" t="s">
        <v>155</v>
      </c>
      <c r="F5923" s="56">
        <v>863849</v>
      </c>
    </row>
    <row r="5924" spans="1:6" x14ac:dyDescent="0.25">
      <c r="A5924" s="30" t="s">
        <v>0</v>
      </c>
      <c r="B5924" s="84">
        <v>9.9000000000000005E-2</v>
      </c>
      <c r="C5924" s="45" t="s">
        <v>169</v>
      </c>
      <c r="D5924" s="45"/>
      <c r="E5924" s="45"/>
      <c r="F5924" s="46">
        <v>85521</v>
      </c>
    </row>
    <row r="5925" spans="1:6" x14ac:dyDescent="0.25">
      <c r="A5925" s="44" t="s">
        <v>617</v>
      </c>
      <c r="B5925" s="45"/>
      <c r="C5925" s="61" t="s">
        <v>116</v>
      </c>
      <c r="D5925" s="45" t="s">
        <v>29</v>
      </c>
      <c r="E5925" s="62" t="s">
        <v>116</v>
      </c>
      <c r="F5925" s="46" t="s">
        <v>116</v>
      </c>
    </row>
    <row r="5926" spans="1:6" x14ac:dyDescent="0.25">
      <c r="A5926" s="54" t="s">
        <v>618</v>
      </c>
      <c r="B5926" s="55"/>
      <c r="C5926" s="63">
        <v>4</v>
      </c>
      <c r="D5926" s="55" t="s">
        <v>167</v>
      </c>
      <c r="E5926" s="64">
        <v>1740</v>
      </c>
      <c r="F5926" s="56">
        <v>6960</v>
      </c>
    </row>
    <row r="5927" spans="1:6" x14ac:dyDescent="0.25">
      <c r="A5927" s="54" t="s">
        <v>619</v>
      </c>
      <c r="B5927" s="55"/>
      <c r="C5927" s="63">
        <v>4</v>
      </c>
      <c r="D5927" s="55" t="s">
        <v>167</v>
      </c>
      <c r="E5927" s="64">
        <v>213</v>
      </c>
      <c r="F5927" s="56">
        <v>852</v>
      </c>
    </row>
    <row r="5928" spans="1:6" x14ac:dyDescent="0.25">
      <c r="A5928" s="54" t="s">
        <v>620</v>
      </c>
      <c r="B5928" s="55"/>
      <c r="C5928" s="63">
        <v>128</v>
      </c>
      <c r="D5928" s="55" t="s">
        <v>167</v>
      </c>
      <c r="E5928" s="64">
        <v>87</v>
      </c>
      <c r="F5928" s="56">
        <v>11136</v>
      </c>
    </row>
    <row r="5929" spans="1:6" x14ac:dyDescent="0.25">
      <c r="A5929" s="54" t="s">
        <v>621</v>
      </c>
      <c r="B5929" s="55"/>
      <c r="C5929" s="63">
        <v>8</v>
      </c>
      <c r="D5929" s="55" t="s">
        <v>167</v>
      </c>
      <c r="E5929" s="64">
        <v>140</v>
      </c>
      <c r="F5929" s="56">
        <v>1120</v>
      </c>
    </row>
    <row r="5930" spans="1:6" x14ac:dyDescent="0.25">
      <c r="A5930" s="54" t="s">
        <v>229</v>
      </c>
      <c r="B5930" s="55"/>
      <c r="C5930" s="63">
        <v>2</v>
      </c>
      <c r="D5930" s="55" t="s">
        <v>167</v>
      </c>
      <c r="E5930" s="64">
        <v>800</v>
      </c>
      <c r="F5930" s="56">
        <v>1600</v>
      </c>
    </row>
    <row r="5931" spans="1:6" x14ac:dyDescent="0.25">
      <c r="A5931" s="54" t="s">
        <v>232</v>
      </c>
      <c r="B5931" s="55"/>
      <c r="C5931" s="63">
        <v>2</v>
      </c>
      <c r="D5931" s="55" t="s">
        <v>167</v>
      </c>
      <c r="E5931" s="64">
        <v>278</v>
      </c>
      <c r="F5931" s="56">
        <v>556</v>
      </c>
    </row>
    <row r="5932" spans="1:6" x14ac:dyDescent="0.25">
      <c r="A5932" s="57"/>
      <c r="B5932" s="55"/>
      <c r="C5932" s="55"/>
      <c r="D5932" s="55"/>
      <c r="E5932" s="55" t="s">
        <v>155</v>
      </c>
      <c r="F5932" s="56">
        <v>22224</v>
      </c>
    </row>
    <row r="5933" spans="1:6" x14ac:dyDescent="0.25">
      <c r="A5933" s="30" t="s">
        <v>0</v>
      </c>
      <c r="B5933" s="84">
        <v>0.20082</v>
      </c>
      <c r="C5933" s="45" t="s">
        <v>169</v>
      </c>
      <c r="D5933" s="45"/>
      <c r="E5933" s="45"/>
      <c r="F5933" s="46">
        <v>4463</v>
      </c>
    </row>
    <row r="5934" spans="1:6" x14ac:dyDescent="0.25">
      <c r="A5934" s="44" t="s">
        <v>233</v>
      </c>
      <c r="B5934" s="45"/>
      <c r="C5934" s="61" t="s">
        <v>116</v>
      </c>
      <c r="D5934" s="45" t="s">
        <v>29</v>
      </c>
      <c r="E5934" s="62" t="s">
        <v>116</v>
      </c>
      <c r="F5934" s="46" t="s">
        <v>116</v>
      </c>
    </row>
    <row r="5935" spans="1:6" x14ac:dyDescent="0.25">
      <c r="A5935" s="54" t="s">
        <v>234</v>
      </c>
      <c r="B5935" s="55"/>
      <c r="C5935" s="63">
        <v>6</v>
      </c>
      <c r="D5935" s="55" t="s">
        <v>29</v>
      </c>
      <c r="E5935" s="64">
        <v>8500</v>
      </c>
      <c r="F5935" s="56">
        <v>51000</v>
      </c>
    </row>
    <row r="5936" spans="1:6" x14ac:dyDescent="0.25">
      <c r="A5936" s="54" t="s">
        <v>235</v>
      </c>
      <c r="B5936" s="55"/>
      <c r="C5936" s="63">
        <v>6</v>
      </c>
      <c r="D5936" s="55" t="s">
        <v>113</v>
      </c>
      <c r="E5936" s="64">
        <v>1100</v>
      </c>
      <c r="F5936" s="56">
        <v>6600</v>
      </c>
    </row>
    <row r="5937" spans="1:6" x14ac:dyDescent="0.25">
      <c r="A5937" s="54" t="s">
        <v>224</v>
      </c>
      <c r="B5937" s="55"/>
      <c r="C5937" s="63">
        <v>0.125</v>
      </c>
      <c r="D5937" s="55" t="s">
        <v>151</v>
      </c>
      <c r="E5937" s="64">
        <v>181247</v>
      </c>
      <c r="F5937" s="56">
        <v>22656</v>
      </c>
    </row>
    <row r="5938" spans="1:6" x14ac:dyDescent="0.25">
      <c r="A5938" s="54" t="s">
        <v>236</v>
      </c>
      <c r="B5938" s="55"/>
      <c r="C5938" s="63">
        <v>6</v>
      </c>
      <c r="D5938" s="55" t="s">
        <v>29</v>
      </c>
      <c r="E5938" s="64">
        <v>1000</v>
      </c>
      <c r="F5938" s="56">
        <v>6000</v>
      </c>
    </row>
    <row r="5939" spans="1:6" x14ac:dyDescent="0.25">
      <c r="A5939" s="54" t="s">
        <v>237</v>
      </c>
      <c r="B5939" s="55"/>
      <c r="C5939" s="63">
        <v>3.2000000000000001E-2</v>
      </c>
      <c r="D5939" s="55" t="s">
        <v>33</v>
      </c>
      <c r="E5939" s="64">
        <v>863849</v>
      </c>
      <c r="F5939" s="56">
        <v>27643</v>
      </c>
    </row>
    <row r="5940" spans="1:6" x14ac:dyDescent="0.25">
      <c r="A5940" s="57"/>
      <c r="B5940" s="55"/>
      <c r="C5940" s="55"/>
      <c r="D5940" s="55"/>
      <c r="E5940" s="55" t="s">
        <v>155</v>
      </c>
      <c r="F5940" s="56">
        <v>113899</v>
      </c>
    </row>
    <row r="5941" spans="1:6" x14ac:dyDescent="0.25">
      <c r="A5941" s="30" t="s">
        <v>0</v>
      </c>
      <c r="B5941" s="84">
        <v>2.0049999999999998E-2</v>
      </c>
      <c r="C5941" s="45" t="s">
        <v>169</v>
      </c>
      <c r="D5941" s="45"/>
      <c r="E5941" s="45"/>
      <c r="F5941" s="46">
        <v>2284</v>
      </c>
    </row>
    <row r="5942" spans="1:6" x14ac:dyDescent="0.25">
      <c r="A5942" s="44" t="s">
        <v>238</v>
      </c>
      <c r="B5942" s="45"/>
      <c r="C5942" s="61" t="s">
        <v>116</v>
      </c>
      <c r="D5942" s="45" t="s">
        <v>29</v>
      </c>
      <c r="E5942" s="62" t="s">
        <v>116</v>
      </c>
      <c r="F5942" s="46" t="s">
        <v>116</v>
      </c>
    </row>
    <row r="5943" spans="1:6" x14ac:dyDescent="0.25">
      <c r="A5943" s="54" t="s">
        <v>224</v>
      </c>
      <c r="B5943" s="55"/>
      <c r="C5943" s="63">
        <v>6.25E-2</v>
      </c>
      <c r="D5943" s="55" t="s">
        <v>151</v>
      </c>
      <c r="E5943" s="64">
        <v>181247</v>
      </c>
      <c r="F5943" s="56">
        <v>11328</v>
      </c>
    </row>
    <row r="5944" spans="1:6" x14ac:dyDescent="0.25">
      <c r="A5944" s="54" t="s">
        <v>239</v>
      </c>
      <c r="B5944" s="55"/>
      <c r="C5944" s="63">
        <v>1</v>
      </c>
      <c r="D5944" s="55" t="s">
        <v>113</v>
      </c>
      <c r="E5944" s="64">
        <v>1040</v>
      </c>
      <c r="F5944" s="56">
        <v>1040</v>
      </c>
    </row>
    <row r="5945" spans="1:6" x14ac:dyDescent="0.25">
      <c r="A5945" s="54" t="s">
        <v>237</v>
      </c>
      <c r="B5945" s="55"/>
      <c r="C5945" s="63">
        <v>5.0000000000000001E-3</v>
      </c>
      <c r="D5945" s="55" t="s">
        <v>33</v>
      </c>
      <c r="E5945" s="64">
        <v>863849</v>
      </c>
      <c r="F5945" s="56">
        <v>4319</v>
      </c>
    </row>
    <row r="5946" spans="1:6" x14ac:dyDescent="0.25">
      <c r="A5946" s="57"/>
      <c r="B5946" s="55"/>
      <c r="C5946" s="55"/>
      <c r="D5946" s="55"/>
      <c r="E5946" s="55" t="s">
        <v>155</v>
      </c>
      <c r="F5946" s="56">
        <v>16687</v>
      </c>
    </row>
    <row r="5947" spans="1:6" x14ac:dyDescent="0.25">
      <c r="A5947" s="30" t="s">
        <v>0</v>
      </c>
      <c r="B5947" s="84">
        <v>1.958E-2</v>
      </c>
      <c r="C5947" s="45" t="s">
        <v>169</v>
      </c>
      <c r="D5947" s="45"/>
      <c r="E5947" s="45"/>
      <c r="F5947" s="46">
        <v>327</v>
      </c>
    </row>
    <row r="5948" spans="1:6" x14ac:dyDescent="0.25">
      <c r="A5948" s="44" t="s">
        <v>240</v>
      </c>
      <c r="B5948" s="45"/>
      <c r="C5948" s="61" t="s">
        <v>116</v>
      </c>
      <c r="D5948" s="45" t="s">
        <v>29</v>
      </c>
      <c r="E5948" s="62" t="s">
        <v>116</v>
      </c>
      <c r="F5948" s="46" t="s">
        <v>116</v>
      </c>
    </row>
    <row r="5949" spans="1:6" x14ac:dyDescent="0.25">
      <c r="A5949" s="54" t="s">
        <v>241</v>
      </c>
      <c r="B5949" s="55"/>
      <c r="C5949" s="63">
        <v>1</v>
      </c>
      <c r="D5949" s="55" t="s">
        <v>29</v>
      </c>
      <c r="E5949" s="64">
        <v>545660</v>
      </c>
      <c r="F5949" s="56">
        <v>545660</v>
      </c>
    </row>
    <row r="5950" spans="1:6" x14ac:dyDescent="0.25">
      <c r="A5950" s="54" t="s">
        <v>242</v>
      </c>
      <c r="B5950" s="55"/>
      <c r="C5950" s="63">
        <v>1</v>
      </c>
      <c r="D5950" s="55" t="s">
        <v>29</v>
      </c>
      <c r="E5950" s="64">
        <v>39000</v>
      </c>
      <c r="F5950" s="56">
        <v>39000</v>
      </c>
    </row>
    <row r="5951" spans="1:6" x14ac:dyDescent="0.25">
      <c r="A5951" s="54" t="s">
        <v>243</v>
      </c>
    </row>
    <row r="5952" spans="1:6" x14ac:dyDescent="0.25">
      <c r="A5952" s="54" t="s">
        <v>244</v>
      </c>
      <c r="B5952" s="55"/>
      <c r="C5952" s="63">
        <v>0.08</v>
      </c>
      <c r="D5952" s="55" t="s">
        <v>33</v>
      </c>
      <c r="E5952" s="64">
        <v>75000</v>
      </c>
      <c r="F5952" s="56">
        <v>6000</v>
      </c>
    </row>
    <row r="5953" spans="1:6" x14ac:dyDescent="0.25">
      <c r="A5953" s="54" t="s">
        <v>245</v>
      </c>
      <c r="B5953" s="55"/>
      <c r="C5953" s="63">
        <v>0.08</v>
      </c>
      <c r="D5953" s="55" t="s">
        <v>33</v>
      </c>
      <c r="E5953" s="64">
        <v>75000</v>
      </c>
      <c r="F5953" s="56">
        <v>6000</v>
      </c>
    </row>
    <row r="5954" spans="1:6" x14ac:dyDescent="0.25">
      <c r="A5954" s="54" t="s">
        <v>246</v>
      </c>
      <c r="B5954" s="55"/>
      <c r="C5954" s="63">
        <v>0.08</v>
      </c>
      <c r="D5954" s="55" t="s">
        <v>33</v>
      </c>
      <c r="E5954" s="64">
        <v>59500</v>
      </c>
      <c r="F5954" s="56">
        <v>4760</v>
      </c>
    </row>
    <row r="5955" spans="1:6" x14ac:dyDescent="0.25">
      <c r="A5955" s="54" t="s">
        <v>247</v>
      </c>
      <c r="B5955" s="55"/>
      <c r="C5955" s="63">
        <v>0.08</v>
      </c>
      <c r="D5955" s="55" t="s">
        <v>33</v>
      </c>
      <c r="E5955" s="64">
        <v>59500</v>
      </c>
      <c r="F5955" s="56">
        <v>4760</v>
      </c>
    </row>
    <row r="5956" spans="1:6" x14ac:dyDescent="0.25">
      <c r="A5956" s="54" t="s">
        <v>248</v>
      </c>
      <c r="B5956" s="55"/>
      <c r="C5956" s="63">
        <v>20</v>
      </c>
      <c r="D5956" s="55" t="s">
        <v>249</v>
      </c>
      <c r="E5956" s="64">
        <v>1200</v>
      </c>
      <c r="F5956" s="56">
        <v>24000</v>
      </c>
    </row>
    <row r="5957" spans="1:6" x14ac:dyDescent="0.25">
      <c r="A5957" s="57"/>
      <c r="B5957" s="55"/>
      <c r="C5957" s="55"/>
      <c r="D5957" s="55"/>
      <c r="E5957" s="55" t="s">
        <v>155</v>
      </c>
      <c r="F5957" s="56">
        <v>630180</v>
      </c>
    </row>
    <row r="5958" spans="1:6" x14ac:dyDescent="0.25">
      <c r="A5958" s="30" t="s">
        <v>0</v>
      </c>
      <c r="B5958" s="84">
        <v>2.0899999999999998E-3</v>
      </c>
      <c r="C5958" s="45" t="s">
        <v>169</v>
      </c>
      <c r="D5958" s="45"/>
      <c r="E5958" s="45"/>
      <c r="F5958" s="46">
        <v>1317</v>
      </c>
    </row>
    <row r="5959" spans="1:6" x14ac:dyDescent="0.25">
      <c r="A5959" s="31" t="s">
        <v>170</v>
      </c>
      <c r="B5959" s="45"/>
      <c r="C5959" s="45"/>
      <c r="D5959" s="45"/>
      <c r="E5959" s="45"/>
      <c r="F5959" s="47">
        <v>93912</v>
      </c>
    </row>
    <row r="5961" spans="1:6" x14ac:dyDescent="0.25">
      <c r="A5961" s="48"/>
      <c r="B5961" s="45" t="s">
        <v>134</v>
      </c>
      <c r="C5961" s="45"/>
      <c r="D5961" s="78"/>
      <c r="E5961" s="79" t="s">
        <v>116</v>
      </c>
      <c r="F5961" s="49">
        <v>134929</v>
      </c>
    </row>
    <row r="5963" spans="1:6" x14ac:dyDescent="0.25">
      <c r="A5963" s="30"/>
      <c r="B5963" s="45"/>
      <c r="C5963" s="45"/>
      <c r="D5963" s="80" t="s">
        <v>135</v>
      </c>
      <c r="E5963" s="81"/>
      <c r="F5963" s="50">
        <v>134929</v>
      </c>
    </row>
    <row r="5964" spans="1:6" x14ac:dyDescent="0.25">
      <c r="A5964" s="51" t="s">
        <v>622</v>
      </c>
      <c r="B5964" s="45"/>
      <c r="C5964" s="45"/>
      <c r="D5964" s="82"/>
      <c r="E5964" s="45"/>
      <c r="F5964" s="51"/>
    </row>
    <row r="5965" spans="1:6" x14ac:dyDescent="0.25">
      <c r="A5965" s="30"/>
      <c r="B5965" s="45"/>
      <c r="C5965" s="45"/>
      <c r="D5965" s="45"/>
      <c r="E5965" s="45"/>
      <c r="F5965" s="52"/>
    </row>
    <row r="5967" spans="1:6" x14ac:dyDescent="0.25">
      <c r="A5967" s="40" t="s">
        <v>623</v>
      </c>
      <c r="B5967" s="74" t="s">
        <v>624</v>
      </c>
      <c r="C5967" s="75"/>
      <c r="D5967" s="75"/>
      <c r="E5967" s="75"/>
      <c r="F5967" s="41"/>
    </row>
    <row r="5968" spans="1:6" x14ac:dyDescent="0.25">
      <c r="A5968" s="53" t="s">
        <v>164</v>
      </c>
      <c r="B5968" s="76"/>
      <c r="C5968" s="83" t="s">
        <v>0</v>
      </c>
      <c r="D5968" s="77" t="s">
        <v>2</v>
      </c>
      <c r="E5968" s="76" t="s">
        <v>140</v>
      </c>
      <c r="F5968" s="43" t="s">
        <v>131</v>
      </c>
    </row>
    <row r="5970" spans="1:6" x14ac:dyDescent="0.25">
      <c r="A5970" s="44" t="s">
        <v>625</v>
      </c>
      <c r="B5970" s="45"/>
      <c r="C5970" s="61" t="s">
        <v>116</v>
      </c>
      <c r="D5970" s="45" t="s">
        <v>25</v>
      </c>
      <c r="E5970" s="62" t="s">
        <v>116</v>
      </c>
      <c r="F5970" s="46" t="s">
        <v>116</v>
      </c>
    </row>
    <row r="5971" spans="1:6" x14ac:dyDescent="0.25">
      <c r="A5971" s="54" t="s">
        <v>626</v>
      </c>
      <c r="B5971" s="55"/>
      <c r="C5971" s="63">
        <v>1.05</v>
      </c>
      <c r="D5971" s="55" t="s">
        <v>25</v>
      </c>
      <c r="E5971" s="64">
        <v>32712</v>
      </c>
      <c r="F5971" s="56">
        <v>34348</v>
      </c>
    </row>
    <row r="5972" spans="1:6" x14ac:dyDescent="0.25">
      <c r="A5972" s="54" t="s">
        <v>478</v>
      </c>
      <c r="B5972" s="55"/>
      <c r="C5972" s="63">
        <v>2.1430000000000001E-2</v>
      </c>
      <c r="D5972" s="55" t="s">
        <v>29</v>
      </c>
      <c r="E5972" s="64">
        <v>14000</v>
      </c>
      <c r="F5972" s="56">
        <v>300</v>
      </c>
    </row>
    <row r="5973" spans="1:6" x14ac:dyDescent="0.25">
      <c r="A5973" s="54" t="s">
        <v>408</v>
      </c>
      <c r="B5973" s="55"/>
      <c r="C5973" s="63">
        <v>4.5060000000000003E-2</v>
      </c>
      <c r="D5973" s="55" t="s">
        <v>151</v>
      </c>
      <c r="E5973" s="64">
        <v>277401</v>
      </c>
      <c r="F5973" s="56">
        <v>12500</v>
      </c>
    </row>
    <row r="5974" spans="1:6" x14ac:dyDescent="0.25">
      <c r="A5974" s="54" t="s">
        <v>159</v>
      </c>
      <c r="B5974" s="55"/>
      <c r="C5974" s="63">
        <v>0.05</v>
      </c>
      <c r="D5974" s="55" t="s">
        <v>160</v>
      </c>
      <c r="E5974" s="64">
        <v>12500</v>
      </c>
      <c r="F5974" s="56">
        <v>625</v>
      </c>
    </row>
    <row r="5975" spans="1:6" x14ac:dyDescent="0.25">
      <c r="A5975" s="57"/>
      <c r="B5975" s="55"/>
      <c r="C5975" s="55"/>
      <c r="D5975" s="55"/>
      <c r="E5975" s="55" t="s">
        <v>155</v>
      </c>
      <c r="F5975" s="56">
        <v>47773</v>
      </c>
    </row>
    <row r="5976" spans="1:6" x14ac:dyDescent="0.25">
      <c r="A5976" s="30" t="s">
        <v>0</v>
      </c>
      <c r="B5976" s="84">
        <v>1</v>
      </c>
      <c r="C5976" s="45" t="s">
        <v>169</v>
      </c>
      <c r="D5976" s="45"/>
      <c r="E5976" s="45"/>
      <c r="F5976" s="46">
        <v>47773</v>
      </c>
    </row>
    <row r="5977" spans="1:6" x14ac:dyDescent="0.25">
      <c r="A5977" s="31" t="s">
        <v>170</v>
      </c>
      <c r="B5977" s="45"/>
      <c r="C5977" s="45"/>
      <c r="D5977" s="45"/>
      <c r="E5977" s="45"/>
      <c r="F5977" s="47">
        <v>47773</v>
      </c>
    </row>
    <row r="5979" spans="1:6" x14ac:dyDescent="0.25">
      <c r="A5979" s="59" t="s">
        <v>176</v>
      </c>
      <c r="B5979" s="85"/>
      <c r="C5979" s="76"/>
      <c r="D5979" s="83" t="s">
        <v>177</v>
      </c>
      <c r="E5979" s="85"/>
      <c r="F5979" s="60"/>
    </row>
    <row r="5980" spans="1:6" x14ac:dyDescent="0.25">
      <c r="A5980" s="19"/>
      <c r="B5980" s="65"/>
      <c r="C5980" s="65"/>
      <c r="D5980" s="66"/>
      <c r="E5980" s="65"/>
      <c r="F5980" s="20"/>
    </row>
    <row r="5981" spans="1:6" x14ac:dyDescent="0.25">
      <c r="A5981" s="22" t="s">
        <v>116</v>
      </c>
      <c r="B5981" s="67"/>
      <c r="C5981" s="65"/>
      <c r="D5981" s="67" t="s">
        <v>117</v>
      </c>
      <c r="E5981" s="68" t="s">
        <v>116</v>
      </c>
      <c r="F5981" s="24"/>
    </row>
    <row r="5982" spans="1:6" x14ac:dyDescent="0.25">
      <c r="A5982" s="25" t="s">
        <v>116</v>
      </c>
      <c r="B5982" s="65"/>
      <c r="C5982" s="65"/>
      <c r="D5982" s="67" t="s">
        <v>118</v>
      </c>
      <c r="E5982" s="69" t="s">
        <v>116</v>
      </c>
      <c r="F5982" s="24"/>
    </row>
    <row r="5983" spans="1:6" x14ac:dyDescent="0.25">
      <c r="A5983" s="23" t="s">
        <v>116</v>
      </c>
      <c r="B5983" s="65"/>
      <c r="C5983" s="65"/>
      <c r="D5983" s="67" t="s">
        <v>119</v>
      </c>
      <c r="E5983" s="67" t="s">
        <v>116</v>
      </c>
      <c r="F5983" s="24"/>
    </row>
    <row r="5984" spans="1:6" x14ac:dyDescent="0.25">
      <c r="A5984" s="23" t="s">
        <v>116</v>
      </c>
      <c r="B5984" s="67"/>
      <c r="C5984" s="65"/>
      <c r="D5984" s="67" t="s">
        <v>120</v>
      </c>
      <c r="E5984" s="69">
        <v>60</v>
      </c>
      <c r="F5984" s="24"/>
    </row>
    <row r="5985" spans="1:6" x14ac:dyDescent="0.25">
      <c r="A5985" s="23" t="s">
        <v>116</v>
      </c>
      <c r="B5985" s="67"/>
      <c r="C5985" s="65"/>
      <c r="D5985" s="70"/>
      <c r="E5985" s="66"/>
      <c r="F5985" s="24"/>
    </row>
    <row r="5986" spans="1:6" x14ac:dyDescent="0.25">
      <c r="A5986" s="25"/>
      <c r="B5986" s="65"/>
      <c r="C5986" s="65"/>
      <c r="D5986" s="71"/>
      <c r="E5986" s="65"/>
      <c r="F5986" s="26"/>
    </row>
    <row r="5987" spans="1:6" x14ac:dyDescent="0.25">
      <c r="A5987" s="27"/>
      <c r="B5987" s="70"/>
      <c r="C5987" s="70"/>
      <c r="D5987" s="65"/>
      <c r="E5987" s="65"/>
      <c r="F5987" s="26"/>
    </row>
    <row r="5988" spans="1:6" x14ac:dyDescent="0.25">
      <c r="A5988" s="28" t="s">
        <v>121</v>
      </c>
      <c r="B5988" s="65"/>
      <c r="C5988" s="65"/>
      <c r="D5988" s="65"/>
      <c r="E5988" s="65"/>
      <c r="F5988" s="24"/>
    </row>
    <row r="5989" spans="1:6" x14ac:dyDescent="0.25">
      <c r="A5989" s="29" t="s">
        <v>116</v>
      </c>
      <c r="B5989" s="67"/>
      <c r="C5989" s="67"/>
      <c r="D5989" s="65"/>
      <c r="E5989" s="65"/>
      <c r="F5989" s="24"/>
    </row>
    <row r="5990" spans="1:6" x14ac:dyDescent="0.25">
      <c r="A5990" s="29" t="s">
        <v>116</v>
      </c>
      <c r="B5990" s="67"/>
      <c r="C5990" s="67"/>
      <c r="D5990" s="65"/>
      <c r="E5990" s="65"/>
      <c r="F5990" s="24"/>
    </row>
    <row r="5991" spans="1:6" x14ac:dyDescent="0.25">
      <c r="A5991" s="30" t="s">
        <v>116</v>
      </c>
      <c r="B5991" s="45"/>
      <c r="C5991" s="45"/>
      <c r="F5991" s="32"/>
    </row>
    <row r="5992" spans="1:6" x14ac:dyDescent="0.25">
      <c r="A5992" s="38" t="s">
        <v>126</v>
      </c>
      <c r="B5992" s="73"/>
      <c r="C5992" s="73"/>
      <c r="D5992" s="73"/>
      <c r="E5992" s="73"/>
      <c r="F5992" s="39"/>
    </row>
    <row r="5994" spans="1:6" x14ac:dyDescent="0.25">
      <c r="A5994" s="48"/>
      <c r="B5994" s="45" t="s">
        <v>134</v>
      </c>
      <c r="C5994" s="45"/>
      <c r="D5994" s="78"/>
      <c r="E5994" s="79" t="s">
        <v>116</v>
      </c>
      <c r="F5994" s="49">
        <v>47773</v>
      </c>
    </row>
    <row r="5996" spans="1:6" x14ac:dyDescent="0.25">
      <c r="A5996" s="30"/>
      <c r="B5996" s="45"/>
      <c r="C5996" s="45"/>
      <c r="D5996" s="80" t="s">
        <v>135</v>
      </c>
      <c r="E5996" s="81"/>
      <c r="F5996" s="50">
        <v>47773</v>
      </c>
    </row>
    <row r="5997" spans="1:6" x14ac:dyDescent="0.25">
      <c r="A5997" s="51" t="s">
        <v>627</v>
      </c>
      <c r="B5997" s="45"/>
      <c r="C5997" s="45"/>
      <c r="D5997" s="82"/>
      <c r="E5997" s="45"/>
      <c r="F5997" s="51"/>
    </row>
    <row r="5998" spans="1:6" x14ac:dyDescent="0.25">
      <c r="A5998" s="30"/>
      <c r="B5998" s="45"/>
      <c r="C5998" s="45"/>
      <c r="D5998" s="45"/>
      <c r="E5998" s="45"/>
      <c r="F5998" s="52"/>
    </row>
    <row r="6000" spans="1:6" x14ac:dyDescent="0.25">
      <c r="A6000" s="40" t="s">
        <v>508</v>
      </c>
      <c r="B6000" s="74" t="s">
        <v>509</v>
      </c>
      <c r="C6000" s="75"/>
      <c r="D6000" s="75"/>
      <c r="E6000" s="75"/>
      <c r="F6000" s="41"/>
    </row>
    <row r="6001" spans="1:6" x14ac:dyDescent="0.25">
      <c r="A6001" s="53" t="s">
        <v>139</v>
      </c>
      <c r="B6001" s="76"/>
      <c r="C6001" s="83" t="s">
        <v>0</v>
      </c>
      <c r="D6001" s="77" t="s">
        <v>2</v>
      </c>
      <c r="E6001" s="76" t="s">
        <v>140</v>
      </c>
      <c r="F6001" s="43" t="s">
        <v>131</v>
      </c>
    </row>
    <row r="6003" spans="1:6" x14ac:dyDescent="0.25">
      <c r="A6003" s="44" t="s">
        <v>510</v>
      </c>
      <c r="B6003" s="45"/>
      <c r="C6003" s="61">
        <v>1.05</v>
      </c>
      <c r="D6003" s="45" t="s">
        <v>73</v>
      </c>
      <c r="E6003" s="62">
        <v>2595</v>
      </c>
      <c r="F6003" s="46">
        <v>2725</v>
      </c>
    </row>
    <row r="6004" spans="1:6" x14ac:dyDescent="0.25">
      <c r="A6004" s="44" t="s">
        <v>511</v>
      </c>
      <c r="B6004" s="45"/>
      <c r="C6004" s="61">
        <v>0.03</v>
      </c>
      <c r="D6004" s="45" t="s">
        <v>73</v>
      </c>
      <c r="E6004" s="62">
        <v>4200</v>
      </c>
      <c r="F6004" s="46">
        <v>126</v>
      </c>
    </row>
    <row r="6005" spans="1:6" x14ac:dyDescent="0.25">
      <c r="A6005" s="31" t="s">
        <v>144</v>
      </c>
      <c r="B6005" s="45"/>
      <c r="C6005" s="45"/>
      <c r="D6005" s="45"/>
      <c r="E6005" s="45"/>
      <c r="F6005" s="47">
        <v>2851</v>
      </c>
    </row>
    <row r="6007" spans="1:6" x14ac:dyDescent="0.25">
      <c r="A6007" s="53" t="s">
        <v>148</v>
      </c>
      <c r="B6007" s="76"/>
      <c r="C6007" s="77" t="s">
        <v>0</v>
      </c>
      <c r="D6007" s="76" t="s">
        <v>2</v>
      </c>
      <c r="E6007" s="76" t="s">
        <v>149</v>
      </c>
      <c r="F6007" s="43" t="s">
        <v>131</v>
      </c>
    </row>
    <row r="6009" spans="1:6" x14ac:dyDescent="0.25">
      <c r="A6009" s="44" t="s">
        <v>512</v>
      </c>
      <c r="B6009" s="45"/>
      <c r="C6009" s="61" t="s">
        <v>116</v>
      </c>
      <c r="D6009" s="45" t="s">
        <v>151</v>
      </c>
      <c r="E6009" s="62" t="s">
        <v>116</v>
      </c>
      <c r="F6009" s="46" t="s">
        <v>116</v>
      </c>
    </row>
    <row r="6011" spans="1:6" x14ac:dyDescent="0.25">
      <c r="A6011" s="54" t="s">
        <v>513</v>
      </c>
      <c r="B6011" s="55"/>
      <c r="C6011" s="63">
        <v>1</v>
      </c>
      <c r="D6011" s="55" t="s">
        <v>514</v>
      </c>
      <c r="E6011" s="64">
        <v>183307</v>
      </c>
      <c r="F6011" s="56">
        <v>183307</v>
      </c>
    </row>
    <row r="6013" spans="1:6" x14ac:dyDescent="0.25">
      <c r="A6013" s="54" t="s">
        <v>225</v>
      </c>
      <c r="B6013" s="55"/>
      <c r="C6013" s="63">
        <v>1</v>
      </c>
      <c r="D6013" s="55" t="s">
        <v>151</v>
      </c>
      <c r="E6013" s="64">
        <v>56153</v>
      </c>
      <c r="F6013" s="56">
        <v>56153</v>
      </c>
    </row>
    <row r="6015" spans="1:6" x14ac:dyDescent="0.25">
      <c r="A6015" s="54" t="s">
        <v>154</v>
      </c>
      <c r="B6015" s="55"/>
      <c r="C6015" s="63">
        <v>1</v>
      </c>
      <c r="D6015" s="55" t="s">
        <v>151</v>
      </c>
      <c r="E6015" s="64">
        <v>37951</v>
      </c>
      <c r="F6015" s="56">
        <v>37951</v>
      </c>
    </row>
    <row r="6017" spans="1:6" x14ac:dyDescent="0.25">
      <c r="A6017" s="57"/>
      <c r="B6017" s="55"/>
      <c r="C6017" s="55"/>
      <c r="D6017" s="55"/>
      <c r="E6017" s="55" t="s">
        <v>155</v>
      </c>
      <c r="F6017" s="56">
        <v>277411</v>
      </c>
    </row>
    <row r="6018" spans="1:6" x14ac:dyDescent="0.25">
      <c r="A6018" s="30" t="s">
        <v>108</v>
      </c>
      <c r="B6018" s="84">
        <v>253.16455999999999</v>
      </c>
      <c r="C6018" s="45" t="s">
        <v>156</v>
      </c>
      <c r="D6018" s="45"/>
      <c r="E6018" s="45"/>
      <c r="F6018" s="46">
        <v>1096</v>
      </c>
    </row>
    <row r="6020" spans="1:6" x14ac:dyDescent="0.25">
      <c r="A6020" s="31" t="s">
        <v>157</v>
      </c>
      <c r="B6020" s="45"/>
      <c r="C6020" s="45"/>
      <c r="D6020" s="45"/>
      <c r="E6020" s="45"/>
      <c r="F6020" s="47">
        <v>1096</v>
      </c>
    </row>
    <row r="6022" spans="1:6" x14ac:dyDescent="0.25">
      <c r="A6022" s="58" t="s">
        <v>158</v>
      </c>
      <c r="B6022" s="76"/>
      <c r="C6022" s="83" t="s">
        <v>0</v>
      </c>
      <c r="D6022" s="77" t="s">
        <v>2</v>
      </c>
      <c r="E6022" s="76" t="s">
        <v>140</v>
      </c>
      <c r="F6022" s="43" t="s">
        <v>131</v>
      </c>
    </row>
    <row r="6024" spans="1:6" x14ac:dyDescent="0.25">
      <c r="A6024" s="44" t="s">
        <v>159</v>
      </c>
      <c r="B6024" s="45"/>
      <c r="C6024" s="61">
        <v>0.05</v>
      </c>
      <c r="D6024" s="45" t="s">
        <v>160</v>
      </c>
      <c r="E6024" s="62">
        <v>1096</v>
      </c>
      <c r="F6024" s="46">
        <v>55</v>
      </c>
    </row>
    <row r="6026" spans="1:6" x14ac:dyDescent="0.25">
      <c r="A6026" s="31" t="s">
        <v>161</v>
      </c>
      <c r="B6026" s="45"/>
      <c r="C6026" s="45"/>
      <c r="D6026" s="45"/>
      <c r="E6026" s="45"/>
      <c r="F6026" s="47">
        <v>55</v>
      </c>
    </row>
    <row r="6028" spans="1:6" x14ac:dyDescent="0.25">
      <c r="A6028" s="53" t="s">
        <v>194</v>
      </c>
      <c r="B6028" s="76"/>
      <c r="C6028" s="83" t="s">
        <v>0</v>
      </c>
      <c r="D6028" s="77" t="s">
        <v>2</v>
      </c>
      <c r="E6028" s="76" t="s">
        <v>140</v>
      </c>
      <c r="F6028" s="43" t="s">
        <v>131</v>
      </c>
    </row>
    <row r="6030" spans="1:6" x14ac:dyDescent="0.25">
      <c r="A6030" s="44" t="s">
        <v>248</v>
      </c>
      <c r="B6030" s="45"/>
      <c r="C6030" s="61">
        <v>0.24582999999999999</v>
      </c>
      <c r="D6030" s="45" t="s">
        <v>249</v>
      </c>
      <c r="E6030" s="62">
        <v>1200</v>
      </c>
      <c r="F6030" s="46">
        <v>295</v>
      </c>
    </row>
    <row r="6031" spans="1:6" x14ac:dyDescent="0.25">
      <c r="A6031" s="44" t="s">
        <v>515</v>
      </c>
      <c r="B6031" s="45"/>
      <c r="C6031" s="61">
        <v>1</v>
      </c>
      <c r="D6031" s="45" t="s">
        <v>73</v>
      </c>
      <c r="E6031" s="62">
        <v>114</v>
      </c>
      <c r="F6031" s="46">
        <v>114</v>
      </c>
    </row>
    <row r="6032" spans="1:6" x14ac:dyDescent="0.25">
      <c r="A6032" s="31" t="s">
        <v>198</v>
      </c>
      <c r="B6032" s="45"/>
      <c r="C6032" s="45"/>
      <c r="D6032" s="45"/>
      <c r="E6032" s="45"/>
      <c r="F6032" s="47">
        <v>409</v>
      </c>
    </row>
    <row r="6034" spans="1:6" x14ac:dyDescent="0.25">
      <c r="A6034" s="48"/>
      <c r="B6034" s="45" t="s">
        <v>134</v>
      </c>
      <c r="C6034" s="45"/>
      <c r="D6034" s="78"/>
      <c r="E6034" s="79" t="s">
        <v>116</v>
      </c>
      <c r="F6034" s="49">
        <v>4411</v>
      </c>
    </row>
    <row r="6036" spans="1:6" x14ac:dyDescent="0.25">
      <c r="A6036" s="30"/>
      <c r="B6036" s="45"/>
      <c r="C6036" s="45"/>
      <c r="D6036" s="80" t="s">
        <v>135</v>
      </c>
      <c r="E6036" s="81"/>
      <c r="F6036" s="50">
        <v>4411</v>
      </c>
    </row>
    <row r="6037" spans="1:6" x14ac:dyDescent="0.25">
      <c r="A6037" s="51" t="s">
        <v>516</v>
      </c>
      <c r="B6037" s="45"/>
      <c r="C6037" s="45"/>
      <c r="D6037" s="82"/>
      <c r="E6037" s="45"/>
      <c r="F6037" s="51"/>
    </row>
    <row r="6038" spans="1:6" x14ac:dyDescent="0.25">
      <c r="A6038" s="30"/>
      <c r="B6038" s="45"/>
      <c r="C6038" s="45"/>
      <c r="D6038" s="45"/>
      <c r="E6038" s="45"/>
      <c r="F6038" s="52"/>
    </row>
    <row r="6040" spans="1:6" x14ac:dyDescent="0.25">
      <c r="A6040" s="40" t="s">
        <v>628</v>
      </c>
      <c r="B6040" s="74" t="s">
        <v>629</v>
      </c>
      <c r="C6040" s="75"/>
      <c r="D6040" s="75"/>
      <c r="E6040" s="75"/>
      <c r="F6040" s="41"/>
    </row>
    <row r="6041" spans="1:6" x14ac:dyDescent="0.25">
      <c r="A6041" s="53" t="s">
        <v>139</v>
      </c>
      <c r="B6041" s="76"/>
      <c r="C6041" s="83" t="s">
        <v>0</v>
      </c>
      <c r="D6041" s="77" t="s">
        <v>2</v>
      </c>
      <c r="E6041" s="76" t="s">
        <v>140</v>
      </c>
      <c r="F6041" s="43" t="s">
        <v>131</v>
      </c>
    </row>
    <row r="6043" spans="1:6" x14ac:dyDescent="0.25">
      <c r="A6043" s="44" t="s">
        <v>630</v>
      </c>
      <c r="B6043" s="45"/>
      <c r="C6043" s="61">
        <v>3</v>
      </c>
      <c r="D6043" s="45" t="s">
        <v>29</v>
      </c>
      <c r="E6043" s="62">
        <v>42788684</v>
      </c>
      <c r="F6043" s="46">
        <v>128366052</v>
      </c>
    </row>
    <row r="6044" spans="1:6" x14ac:dyDescent="0.25">
      <c r="A6044" s="44" t="s">
        <v>631</v>
      </c>
    </row>
    <row r="6045" spans="1:6" x14ac:dyDescent="0.25">
      <c r="A6045" s="44" t="s">
        <v>632</v>
      </c>
    </row>
    <row r="6046" spans="1:6" x14ac:dyDescent="0.25">
      <c r="A6046" s="44" t="s">
        <v>633</v>
      </c>
      <c r="B6046" s="45"/>
      <c r="C6046" s="61">
        <v>1</v>
      </c>
      <c r="D6046" s="45" t="s">
        <v>29</v>
      </c>
      <c r="E6046" s="62">
        <v>99495717</v>
      </c>
      <c r="F6046" s="46">
        <v>99495717</v>
      </c>
    </row>
    <row r="6047" spans="1:6" x14ac:dyDescent="0.25">
      <c r="A6047" s="44" t="s">
        <v>634</v>
      </c>
    </row>
    <row r="6048" spans="1:6" x14ac:dyDescent="0.25">
      <c r="A6048" s="44" t="s">
        <v>635</v>
      </c>
    </row>
    <row r="6049" spans="1:6" x14ac:dyDescent="0.25">
      <c r="A6049" s="44" t="s">
        <v>636</v>
      </c>
      <c r="B6049" s="45"/>
      <c r="C6049" s="61">
        <v>1</v>
      </c>
      <c r="D6049" s="45" t="s">
        <v>29</v>
      </c>
      <c r="E6049" s="62">
        <v>66443872</v>
      </c>
      <c r="F6049" s="46">
        <v>66443872</v>
      </c>
    </row>
    <row r="6050" spans="1:6" x14ac:dyDescent="0.25">
      <c r="A6050" s="44" t="s">
        <v>637</v>
      </c>
      <c r="B6050" s="45"/>
      <c r="C6050" s="61">
        <v>1</v>
      </c>
      <c r="D6050" s="45" t="s">
        <v>29</v>
      </c>
      <c r="E6050" s="62">
        <v>23851758</v>
      </c>
      <c r="F6050" s="46">
        <v>23851758</v>
      </c>
    </row>
    <row r="6051" spans="1:6" x14ac:dyDescent="0.25">
      <c r="A6051" s="44" t="s">
        <v>638</v>
      </c>
    </row>
    <row r="6052" spans="1:6" x14ac:dyDescent="0.25">
      <c r="A6052" s="31" t="s">
        <v>144</v>
      </c>
      <c r="B6052" s="45"/>
      <c r="C6052" s="45"/>
      <c r="D6052" s="45"/>
      <c r="E6052" s="45"/>
      <c r="F6052" s="47">
        <v>318157399</v>
      </c>
    </row>
    <row r="6054" spans="1:6" x14ac:dyDescent="0.25">
      <c r="A6054" s="53" t="s">
        <v>194</v>
      </c>
      <c r="B6054" s="76"/>
      <c r="C6054" s="83" t="s">
        <v>0</v>
      </c>
      <c r="D6054" s="77" t="s">
        <v>2</v>
      </c>
      <c r="E6054" s="76" t="s">
        <v>140</v>
      </c>
      <c r="F6054" s="43" t="s">
        <v>131</v>
      </c>
    </row>
    <row r="6056" spans="1:6" x14ac:dyDescent="0.25">
      <c r="A6056" s="44" t="s">
        <v>639</v>
      </c>
      <c r="B6056" s="45"/>
      <c r="C6056" s="61">
        <v>1</v>
      </c>
      <c r="D6056" s="45" t="s">
        <v>29</v>
      </c>
      <c r="E6056" s="62">
        <v>2800000</v>
      </c>
      <c r="F6056" s="46">
        <v>2800000</v>
      </c>
    </row>
    <row r="6057" spans="1:6" x14ac:dyDescent="0.25">
      <c r="A6057" s="44" t="s">
        <v>640</v>
      </c>
      <c r="B6057" s="45"/>
      <c r="C6057" s="61">
        <v>1</v>
      </c>
      <c r="D6057" s="45" t="s">
        <v>29</v>
      </c>
      <c r="E6057" s="62">
        <v>1000000</v>
      </c>
      <c r="F6057" s="46">
        <v>1000000</v>
      </c>
    </row>
    <row r="6058" spans="1:6" x14ac:dyDescent="0.25">
      <c r="A6058" s="44" t="s">
        <v>641</v>
      </c>
      <c r="B6058" s="45"/>
      <c r="C6058" s="61">
        <v>1</v>
      </c>
      <c r="D6058" s="45" t="s">
        <v>29</v>
      </c>
      <c r="E6058" s="62">
        <v>300000</v>
      </c>
      <c r="F6058" s="46">
        <v>300000</v>
      </c>
    </row>
    <row r="6059" spans="1:6" x14ac:dyDescent="0.25">
      <c r="A6059" s="44" t="s">
        <v>642</v>
      </c>
      <c r="B6059" s="45"/>
      <c r="C6059" s="61">
        <v>0.33333000000000002</v>
      </c>
      <c r="D6059" s="45" t="s">
        <v>29</v>
      </c>
      <c r="E6059" s="62">
        <v>300000</v>
      </c>
      <c r="F6059" s="46">
        <v>99999</v>
      </c>
    </row>
    <row r="6060" spans="1:6" x14ac:dyDescent="0.25">
      <c r="A6060" s="31" t="s">
        <v>198</v>
      </c>
      <c r="B6060" s="45"/>
      <c r="C6060" s="45"/>
      <c r="D6060" s="45"/>
      <c r="E6060" s="45"/>
      <c r="F6060" s="47">
        <v>4199999</v>
      </c>
    </row>
    <row r="6062" spans="1:6" x14ac:dyDescent="0.25">
      <c r="A6062" s="48"/>
      <c r="B6062" s="45" t="s">
        <v>134</v>
      </c>
      <c r="C6062" s="45"/>
      <c r="D6062" s="78"/>
      <c r="E6062" s="79" t="s">
        <v>116</v>
      </c>
      <c r="F6062" s="49">
        <v>322357398</v>
      </c>
    </row>
    <row r="6064" spans="1:6" x14ac:dyDescent="0.25">
      <c r="A6064" s="30"/>
      <c r="B6064" s="45"/>
      <c r="C6064" s="45"/>
      <c r="D6064" s="80" t="s">
        <v>135</v>
      </c>
      <c r="E6064" s="81"/>
      <c r="F6064" s="50">
        <v>322357398</v>
      </c>
    </row>
    <row r="6065" spans="1:6" x14ac:dyDescent="0.25">
      <c r="A6065" s="51" t="s">
        <v>643</v>
      </c>
      <c r="B6065" s="45"/>
      <c r="C6065" s="45"/>
      <c r="D6065" s="82"/>
      <c r="E6065" s="45"/>
      <c r="F6065" s="51"/>
    </row>
    <row r="6066" spans="1:6" x14ac:dyDescent="0.25">
      <c r="A6066" s="30"/>
      <c r="B6066" s="45"/>
      <c r="C6066" s="45"/>
      <c r="D6066" s="45"/>
      <c r="E6066" s="45"/>
      <c r="F6066" s="52"/>
    </row>
    <row r="6068" spans="1:6" x14ac:dyDescent="0.25">
      <c r="A6068" s="40" t="s">
        <v>644</v>
      </c>
      <c r="B6068" s="74" t="s">
        <v>645</v>
      </c>
      <c r="C6068" s="75"/>
      <c r="D6068" s="75"/>
      <c r="E6068" s="75"/>
      <c r="F6068" s="41"/>
    </row>
    <row r="6069" spans="1:6" x14ac:dyDescent="0.25">
      <c r="B6069" s="74" t="s">
        <v>646</v>
      </c>
    </row>
    <row r="6071" spans="1:6" x14ac:dyDescent="0.25">
      <c r="A6071" s="53" t="s">
        <v>139</v>
      </c>
      <c r="B6071" s="76"/>
      <c r="C6071" s="83" t="s">
        <v>0</v>
      </c>
      <c r="D6071" s="77" t="s">
        <v>2</v>
      </c>
      <c r="E6071" s="76" t="s">
        <v>140</v>
      </c>
      <c r="F6071" s="43" t="s">
        <v>131</v>
      </c>
    </row>
    <row r="6073" spans="1:6" x14ac:dyDescent="0.25">
      <c r="A6073" s="44" t="s">
        <v>647</v>
      </c>
      <c r="B6073" s="45"/>
      <c r="C6073" s="61">
        <v>4.0000000000000002E-4</v>
      </c>
      <c r="D6073" s="45" t="s">
        <v>29</v>
      </c>
      <c r="E6073" s="62">
        <v>998650</v>
      </c>
      <c r="F6073" s="46">
        <v>399</v>
      </c>
    </row>
    <row r="6074" spans="1:6" x14ac:dyDescent="0.25">
      <c r="A6074" s="44" t="s">
        <v>648</v>
      </c>
      <c r="B6074" s="45"/>
      <c r="C6074" s="61">
        <v>36.299999999999997</v>
      </c>
      <c r="D6074" s="45" t="s">
        <v>29</v>
      </c>
      <c r="E6074" s="62">
        <v>1263</v>
      </c>
      <c r="F6074" s="46">
        <v>45847</v>
      </c>
    </row>
    <row r="6075" spans="1:6" x14ac:dyDescent="0.25">
      <c r="A6075" s="31" t="s">
        <v>144</v>
      </c>
      <c r="B6075" s="45"/>
      <c r="C6075" s="45"/>
      <c r="D6075" s="45"/>
      <c r="E6075" s="45"/>
      <c r="F6075" s="47">
        <v>46246</v>
      </c>
    </row>
    <row r="6077" spans="1:6" x14ac:dyDescent="0.25">
      <c r="A6077" s="53" t="s">
        <v>148</v>
      </c>
      <c r="B6077" s="76"/>
      <c r="C6077" s="77" t="s">
        <v>0</v>
      </c>
      <c r="D6077" s="76" t="s">
        <v>2</v>
      </c>
      <c r="E6077" s="76" t="s">
        <v>149</v>
      </c>
      <c r="F6077" s="43" t="s">
        <v>131</v>
      </c>
    </row>
    <row r="6079" spans="1:6" x14ac:dyDescent="0.25">
      <c r="A6079" s="59" t="s">
        <v>176</v>
      </c>
      <c r="B6079" s="85"/>
      <c r="C6079" s="76"/>
      <c r="D6079" s="83" t="s">
        <v>177</v>
      </c>
      <c r="E6079" s="85"/>
      <c r="F6079" s="60"/>
    </row>
    <row r="6080" spans="1:6" x14ac:dyDescent="0.25">
      <c r="A6080" s="19"/>
      <c r="B6080" s="65"/>
      <c r="C6080" s="65"/>
      <c r="D6080" s="66"/>
      <c r="E6080" s="65"/>
      <c r="F6080" s="20"/>
    </row>
    <row r="6081" spans="1:6" x14ac:dyDescent="0.25">
      <c r="A6081" s="22" t="s">
        <v>116</v>
      </c>
      <c r="B6081" s="67"/>
      <c r="C6081" s="65"/>
      <c r="D6081" s="67" t="s">
        <v>117</v>
      </c>
      <c r="E6081" s="68" t="s">
        <v>116</v>
      </c>
      <c r="F6081" s="24"/>
    </row>
    <row r="6082" spans="1:6" x14ac:dyDescent="0.25">
      <c r="A6082" s="25" t="s">
        <v>116</v>
      </c>
      <c r="B6082" s="65"/>
      <c r="C6082" s="65"/>
      <c r="D6082" s="67" t="s">
        <v>118</v>
      </c>
      <c r="E6082" s="69" t="s">
        <v>116</v>
      </c>
      <c r="F6082" s="24"/>
    </row>
    <row r="6083" spans="1:6" x14ac:dyDescent="0.25">
      <c r="A6083" s="23" t="s">
        <v>116</v>
      </c>
      <c r="B6083" s="65"/>
      <c r="C6083" s="65"/>
      <c r="D6083" s="67" t="s">
        <v>119</v>
      </c>
      <c r="E6083" s="67" t="s">
        <v>116</v>
      </c>
      <c r="F6083" s="24"/>
    </row>
    <row r="6084" spans="1:6" x14ac:dyDescent="0.25">
      <c r="A6084" s="23" t="s">
        <v>116</v>
      </c>
      <c r="B6084" s="67"/>
      <c r="C6084" s="65"/>
      <c r="D6084" s="67" t="s">
        <v>120</v>
      </c>
      <c r="E6084" s="69">
        <v>61</v>
      </c>
      <c r="F6084" s="24"/>
    </row>
    <row r="6085" spans="1:6" x14ac:dyDescent="0.25">
      <c r="A6085" s="23" t="s">
        <v>116</v>
      </c>
      <c r="B6085" s="67"/>
      <c r="C6085" s="65"/>
      <c r="D6085" s="70"/>
      <c r="E6085" s="66"/>
      <c r="F6085" s="24"/>
    </row>
    <row r="6086" spans="1:6" x14ac:dyDescent="0.25">
      <c r="A6086" s="25"/>
      <c r="B6086" s="65"/>
      <c r="C6086" s="65"/>
      <c r="D6086" s="71"/>
      <c r="E6086" s="65"/>
      <c r="F6086" s="26"/>
    </row>
    <row r="6087" spans="1:6" x14ac:dyDescent="0.25">
      <c r="A6087" s="27"/>
      <c r="B6087" s="70"/>
      <c r="C6087" s="70"/>
      <c r="D6087" s="65"/>
      <c r="E6087" s="65"/>
      <c r="F6087" s="26"/>
    </row>
    <row r="6088" spans="1:6" x14ac:dyDescent="0.25">
      <c r="A6088" s="28" t="s">
        <v>121</v>
      </c>
      <c r="B6088" s="65"/>
      <c r="C6088" s="65"/>
      <c r="D6088" s="65"/>
      <c r="E6088" s="65"/>
      <c r="F6088" s="24"/>
    </row>
    <row r="6089" spans="1:6" x14ac:dyDescent="0.25">
      <c r="A6089" s="29" t="s">
        <v>116</v>
      </c>
      <c r="B6089" s="67"/>
      <c r="C6089" s="67"/>
      <c r="D6089" s="65"/>
      <c r="E6089" s="65"/>
      <c r="F6089" s="24"/>
    </row>
    <row r="6090" spans="1:6" x14ac:dyDescent="0.25">
      <c r="A6090" s="29" t="s">
        <v>116</v>
      </c>
      <c r="B6090" s="67"/>
      <c r="C6090" s="67"/>
      <c r="D6090" s="65"/>
      <c r="E6090" s="65"/>
      <c r="F6090" s="24"/>
    </row>
    <row r="6091" spans="1:6" x14ac:dyDescent="0.25">
      <c r="A6091" s="30" t="s">
        <v>116</v>
      </c>
      <c r="B6091" s="45"/>
      <c r="C6091" s="45"/>
      <c r="F6091" s="32"/>
    </row>
    <row r="6092" spans="1:6" x14ac:dyDescent="0.25">
      <c r="A6092" s="38" t="s">
        <v>126</v>
      </c>
      <c r="B6092" s="73"/>
      <c r="C6092" s="73"/>
      <c r="D6092" s="73"/>
      <c r="E6092" s="73"/>
      <c r="F6092" s="39"/>
    </row>
    <row r="6094" spans="1:6" x14ac:dyDescent="0.25">
      <c r="A6094" s="44" t="s">
        <v>649</v>
      </c>
      <c r="B6094" s="45"/>
      <c r="C6094" s="61" t="s">
        <v>116</v>
      </c>
      <c r="D6094" s="45" t="s">
        <v>514</v>
      </c>
      <c r="E6094" s="62" t="s">
        <v>116</v>
      </c>
      <c r="F6094" s="46" t="s">
        <v>116</v>
      </c>
    </row>
    <row r="6096" spans="1:6" x14ac:dyDescent="0.25">
      <c r="A6096" s="54" t="s">
        <v>650</v>
      </c>
      <c r="B6096" s="55"/>
      <c r="C6096" s="63">
        <v>1</v>
      </c>
      <c r="D6096" s="55" t="s">
        <v>514</v>
      </c>
      <c r="E6096" s="64">
        <v>181247</v>
      </c>
      <c r="F6096" s="56">
        <v>181247</v>
      </c>
    </row>
    <row r="6098" spans="1:6" x14ac:dyDescent="0.25">
      <c r="A6098" s="54" t="s">
        <v>225</v>
      </c>
      <c r="B6098" s="55"/>
      <c r="C6098" s="63">
        <v>1</v>
      </c>
      <c r="D6098" s="55" t="s">
        <v>151</v>
      </c>
      <c r="E6098" s="64">
        <v>56153</v>
      </c>
      <c r="F6098" s="56">
        <v>56153</v>
      </c>
    </row>
    <row r="6100" spans="1:6" x14ac:dyDescent="0.25">
      <c r="A6100" s="54" t="s">
        <v>154</v>
      </c>
      <c r="B6100" s="55"/>
      <c r="C6100" s="63">
        <v>1</v>
      </c>
      <c r="D6100" s="55" t="s">
        <v>151</v>
      </c>
      <c r="E6100" s="64">
        <v>37951</v>
      </c>
      <c r="F6100" s="56">
        <v>37951</v>
      </c>
    </row>
    <row r="6102" spans="1:6" x14ac:dyDescent="0.25">
      <c r="A6102" s="57"/>
      <c r="B6102" s="55"/>
      <c r="C6102" s="55"/>
      <c r="D6102" s="55"/>
      <c r="E6102" s="55" t="s">
        <v>155</v>
      </c>
      <c r="F6102" s="56">
        <v>275351</v>
      </c>
    </row>
    <row r="6103" spans="1:6" x14ac:dyDescent="0.25">
      <c r="A6103" s="30" t="s">
        <v>108</v>
      </c>
      <c r="B6103" s="84">
        <v>9.3589099999999998</v>
      </c>
      <c r="C6103" s="45" t="s">
        <v>156</v>
      </c>
      <c r="D6103" s="45"/>
      <c r="E6103" s="45"/>
      <c r="F6103" s="46">
        <v>29421</v>
      </c>
    </row>
    <row r="6105" spans="1:6" x14ac:dyDescent="0.25">
      <c r="A6105" s="31" t="s">
        <v>157</v>
      </c>
      <c r="B6105" s="45"/>
      <c r="C6105" s="45"/>
      <c r="D6105" s="45"/>
      <c r="E6105" s="45"/>
      <c r="F6105" s="47">
        <v>29421</v>
      </c>
    </row>
    <row r="6107" spans="1:6" x14ac:dyDescent="0.25">
      <c r="A6107" s="58" t="s">
        <v>158</v>
      </c>
      <c r="B6107" s="76"/>
      <c r="C6107" s="83" t="s">
        <v>0</v>
      </c>
      <c r="D6107" s="77" t="s">
        <v>2</v>
      </c>
      <c r="E6107" s="76" t="s">
        <v>140</v>
      </c>
      <c r="F6107" s="43" t="s">
        <v>131</v>
      </c>
    </row>
    <row r="6109" spans="1:6" x14ac:dyDescent="0.25">
      <c r="A6109" s="44" t="s">
        <v>159</v>
      </c>
      <c r="B6109" s="45"/>
      <c r="C6109" s="61">
        <v>0.05</v>
      </c>
      <c r="D6109" s="45" t="s">
        <v>160</v>
      </c>
      <c r="E6109" s="62">
        <v>29421</v>
      </c>
      <c r="F6109" s="46">
        <v>1471</v>
      </c>
    </row>
    <row r="6111" spans="1:6" x14ac:dyDescent="0.25">
      <c r="A6111" s="31" t="s">
        <v>161</v>
      </c>
      <c r="B6111" s="45"/>
      <c r="C6111" s="45"/>
      <c r="D6111" s="45"/>
      <c r="E6111" s="45"/>
      <c r="F6111" s="47">
        <v>1471</v>
      </c>
    </row>
    <row r="6113" spans="1:6" x14ac:dyDescent="0.25">
      <c r="A6113" s="42" t="s">
        <v>129</v>
      </c>
      <c r="B6113" s="76"/>
      <c r="C6113" s="77" t="s">
        <v>0</v>
      </c>
      <c r="D6113" s="76" t="s">
        <v>2</v>
      </c>
      <c r="E6113" s="76" t="s">
        <v>130</v>
      </c>
      <c r="F6113" s="43" t="s">
        <v>131</v>
      </c>
    </row>
    <row r="6115" spans="1:6" x14ac:dyDescent="0.25">
      <c r="A6115" s="44" t="s">
        <v>228</v>
      </c>
      <c r="B6115" s="45"/>
      <c r="C6115" s="61" t="s">
        <v>116</v>
      </c>
      <c r="D6115" s="45" t="s">
        <v>167</v>
      </c>
      <c r="E6115" s="62" t="s">
        <v>116</v>
      </c>
      <c r="F6115" s="46" t="s">
        <v>116</v>
      </c>
    </row>
    <row r="6117" spans="1:6" x14ac:dyDescent="0.25">
      <c r="A6117" s="54" t="s">
        <v>229</v>
      </c>
      <c r="B6117" s="55"/>
      <c r="C6117" s="63">
        <v>2</v>
      </c>
      <c r="D6117" s="55" t="s">
        <v>167</v>
      </c>
      <c r="E6117" s="64">
        <v>800</v>
      </c>
      <c r="F6117" s="56">
        <v>1600</v>
      </c>
    </row>
    <row r="6118" spans="1:6" x14ac:dyDescent="0.25">
      <c r="A6118" s="54" t="s">
        <v>230</v>
      </c>
      <c r="B6118" s="55"/>
      <c r="C6118" s="63">
        <v>2</v>
      </c>
      <c r="D6118" s="55" t="s">
        <v>167</v>
      </c>
      <c r="E6118" s="64">
        <v>87</v>
      </c>
      <c r="F6118" s="56">
        <v>174</v>
      </c>
    </row>
    <row r="6119" spans="1:6" x14ac:dyDescent="0.25">
      <c r="A6119" s="54" t="s">
        <v>231</v>
      </c>
      <c r="B6119" s="55"/>
      <c r="C6119" s="63">
        <v>1</v>
      </c>
      <c r="D6119" s="55" t="s">
        <v>167</v>
      </c>
      <c r="E6119" s="64">
        <v>1276</v>
      </c>
      <c r="F6119" s="56">
        <v>1276</v>
      </c>
    </row>
    <row r="6120" spans="1:6" x14ac:dyDescent="0.25">
      <c r="A6120" s="54" t="s">
        <v>232</v>
      </c>
      <c r="B6120" s="55"/>
      <c r="C6120" s="63">
        <v>4</v>
      </c>
      <c r="D6120" s="55" t="s">
        <v>167</v>
      </c>
      <c r="E6120" s="64">
        <v>278</v>
      </c>
      <c r="F6120" s="56">
        <v>1112</v>
      </c>
    </row>
    <row r="6121" spans="1:6" x14ac:dyDescent="0.25">
      <c r="A6121" s="57"/>
      <c r="B6121" s="55"/>
      <c r="C6121" s="55"/>
      <c r="D6121" s="55"/>
      <c r="E6121" s="55" t="s">
        <v>155</v>
      </c>
      <c r="F6121" s="56">
        <v>4162</v>
      </c>
    </row>
    <row r="6122" spans="1:6" x14ac:dyDescent="0.25">
      <c r="A6122" s="30" t="s">
        <v>108</v>
      </c>
      <c r="B6122" s="84">
        <v>4</v>
      </c>
      <c r="C6122" s="45" t="s">
        <v>189</v>
      </c>
      <c r="D6122" s="45"/>
      <c r="E6122" s="45"/>
      <c r="F6122" s="46">
        <v>1041</v>
      </c>
    </row>
    <row r="6124" spans="1:6" x14ac:dyDescent="0.25">
      <c r="A6124" s="44" t="s">
        <v>651</v>
      </c>
      <c r="B6124" s="45"/>
      <c r="C6124" s="61" t="s">
        <v>116</v>
      </c>
      <c r="D6124" s="45" t="s">
        <v>167</v>
      </c>
      <c r="E6124" s="62" t="s">
        <v>116</v>
      </c>
      <c r="F6124" s="46" t="s">
        <v>116</v>
      </c>
    </row>
    <row r="6126" spans="1:6" x14ac:dyDescent="0.25">
      <c r="A6126" s="54" t="s">
        <v>652</v>
      </c>
      <c r="B6126" s="55"/>
      <c r="C6126" s="63">
        <v>1</v>
      </c>
      <c r="D6126" s="55" t="s">
        <v>514</v>
      </c>
      <c r="E6126" s="64">
        <v>41496</v>
      </c>
      <c r="F6126" s="56">
        <v>41496</v>
      </c>
    </row>
    <row r="6127" spans="1:6" x14ac:dyDescent="0.25">
      <c r="A6127" s="54" t="s">
        <v>653</v>
      </c>
      <c r="B6127" s="55"/>
      <c r="C6127" s="63">
        <v>1</v>
      </c>
      <c r="D6127" s="55" t="s">
        <v>167</v>
      </c>
      <c r="E6127" s="64">
        <v>15892</v>
      </c>
      <c r="F6127" s="56">
        <v>15892</v>
      </c>
    </row>
    <row r="6128" spans="1:6" x14ac:dyDescent="0.25">
      <c r="A6128" s="54" t="s">
        <v>168</v>
      </c>
      <c r="B6128" s="55"/>
      <c r="C6128" s="63">
        <v>1</v>
      </c>
      <c r="D6128" s="55" t="s">
        <v>167</v>
      </c>
      <c r="E6128" s="64">
        <v>60000</v>
      </c>
      <c r="F6128" s="56">
        <v>60000</v>
      </c>
    </row>
    <row r="6129" spans="1:6" x14ac:dyDescent="0.25">
      <c r="A6129" s="57"/>
      <c r="B6129" s="55"/>
      <c r="C6129" s="55"/>
      <c r="D6129" s="55"/>
      <c r="E6129" s="55" t="s">
        <v>155</v>
      </c>
      <c r="F6129" s="56">
        <v>117388</v>
      </c>
    </row>
    <row r="6130" spans="1:6" x14ac:dyDescent="0.25">
      <c r="A6130" s="30" t="s">
        <v>108</v>
      </c>
      <c r="B6130" s="84">
        <v>31.665610000000001</v>
      </c>
      <c r="C6130" s="45" t="s">
        <v>189</v>
      </c>
      <c r="D6130" s="45"/>
      <c r="E6130" s="45"/>
      <c r="F6130" s="46">
        <v>3707</v>
      </c>
    </row>
    <row r="6132" spans="1:6" x14ac:dyDescent="0.25">
      <c r="A6132" s="31" t="s">
        <v>133</v>
      </c>
      <c r="B6132" s="45"/>
      <c r="C6132" s="45"/>
      <c r="D6132" s="45"/>
      <c r="E6132" s="45"/>
      <c r="F6132" s="47">
        <v>4748</v>
      </c>
    </row>
    <row r="6134" spans="1:6" x14ac:dyDescent="0.25">
      <c r="A6134" s="53" t="s">
        <v>194</v>
      </c>
      <c r="B6134" s="76"/>
      <c r="C6134" s="83" t="s">
        <v>0</v>
      </c>
      <c r="D6134" s="77" t="s">
        <v>2</v>
      </c>
      <c r="E6134" s="76" t="s">
        <v>140</v>
      </c>
      <c r="F6134" s="43" t="s">
        <v>131</v>
      </c>
    </row>
    <row r="6136" spans="1:6" x14ac:dyDescent="0.25">
      <c r="A6136" s="44" t="s">
        <v>276</v>
      </c>
      <c r="B6136" s="45"/>
      <c r="C6136" s="61">
        <v>0.27600000000000002</v>
      </c>
      <c r="D6136" s="45" t="s">
        <v>249</v>
      </c>
      <c r="E6136" s="62">
        <v>500</v>
      </c>
      <c r="F6136" s="46">
        <v>138</v>
      </c>
    </row>
    <row r="6138" spans="1:6" x14ac:dyDescent="0.25">
      <c r="A6138" s="31" t="s">
        <v>198</v>
      </c>
      <c r="B6138" s="45"/>
      <c r="C6138" s="45"/>
      <c r="D6138" s="45"/>
      <c r="E6138" s="45"/>
      <c r="F6138" s="47">
        <v>138</v>
      </c>
    </row>
    <row r="6140" spans="1:6" x14ac:dyDescent="0.25">
      <c r="A6140" s="53" t="s">
        <v>164</v>
      </c>
      <c r="B6140" s="76"/>
      <c r="C6140" s="83" t="s">
        <v>0</v>
      </c>
      <c r="D6140" s="77" t="s">
        <v>2</v>
      </c>
      <c r="E6140" s="76" t="s">
        <v>140</v>
      </c>
      <c r="F6140" s="43" t="s">
        <v>131</v>
      </c>
    </row>
    <row r="6142" spans="1:6" x14ac:dyDescent="0.25">
      <c r="A6142" s="44" t="s">
        <v>654</v>
      </c>
      <c r="B6142" s="45"/>
      <c r="C6142" s="61" t="s">
        <v>116</v>
      </c>
      <c r="D6142" s="45" t="s">
        <v>111</v>
      </c>
      <c r="E6142" s="62" t="s">
        <v>116</v>
      </c>
      <c r="F6142" s="46" t="s">
        <v>116</v>
      </c>
    </row>
    <row r="6143" spans="1:6" x14ac:dyDescent="0.25">
      <c r="A6143" s="54" t="s">
        <v>242</v>
      </c>
      <c r="B6143" s="55"/>
      <c r="C6143" s="63">
        <v>7.92</v>
      </c>
      <c r="D6143" s="55" t="s">
        <v>29</v>
      </c>
      <c r="E6143" s="64">
        <v>39000</v>
      </c>
      <c r="F6143" s="56">
        <v>308880</v>
      </c>
    </row>
    <row r="6144" spans="1:6" x14ac:dyDescent="0.25">
      <c r="A6144" s="54" t="s">
        <v>243</v>
      </c>
    </row>
    <row r="6145" spans="1:6" x14ac:dyDescent="0.25">
      <c r="A6145" s="54" t="s">
        <v>459</v>
      </c>
      <c r="B6145" s="55"/>
      <c r="C6145" s="63">
        <v>1.2430000000000001</v>
      </c>
      <c r="D6145" s="55" t="s">
        <v>33</v>
      </c>
      <c r="E6145" s="64">
        <v>52000</v>
      </c>
      <c r="F6145" s="56">
        <v>64636</v>
      </c>
    </row>
    <row r="6146" spans="1:6" x14ac:dyDescent="0.25">
      <c r="A6146" s="54" t="s">
        <v>251</v>
      </c>
      <c r="B6146" s="55"/>
      <c r="C6146" s="63">
        <v>212</v>
      </c>
      <c r="D6146" s="55" t="s">
        <v>252</v>
      </c>
      <c r="E6146" s="64">
        <v>50</v>
      </c>
      <c r="F6146" s="56">
        <v>10600</v>
      </c>
    </row>
    <row r="6147" spans="1:6" x14ac:dyDescent="0.25">
      <c r="A6147" s="54" t="s">
        <v>223</v>
      </c>
      <c r="B6147" s="55"/>
      <c r="C6147" s="63">
        <v>0.1</v>
      </c>
      <c r="D6147" s="55" t="s">
        <v>151</v>
      </c>
      <c r="E6147" s="64">
        <v>275351</v>
      </c>
      <c r="F6147" s="56">
        <v>27535</v>
      </c>
    </row>
    <row r="6148" spans="1:6" x14ac:dyDescent="0.25">
      <c r="A6148" s="54" t="s">
        <v>159</v>
      </c>
      <c r="B6148" s="55"/>
      <c r="C6148" s="63">
        <v>0.05</v>
      </c>
      <c r="D6148" s="55" t="s">
        <v>160</v>
      </c>
      <c r="E6148" s="64">
        <v>27535</v>
      </c>
      <c r="F6148" s="56">
        <v>1377</v>
      </c>
    </row>
    <row r="6149" spans="1:6" x14ac:dyDescent="0.25">
      <c r="A6149" s="54" t="s">
        <v>253</v>
      </c>
      <c r="B6149" s="55"/>
      <c r="C6149" s="63">
        <v>0.2</v>
      </c>
      <c r="D6149" s="55" t="s">
        <v>167</v>
      </c>
      <c r="E6149" s="64">
        <v>46400</v>
      </c>
      <c r="F6149" s="56">
        <v>9280</v>
      </c>
    </row>
    <row r="6150" spans="1:6" x14ac:dyDescent="0.25">
      <c r="A6150" s="54" t="s">
        <v>655</v>
      </c>
      <c r="B6150" s="55"/>
      <c r="C6150" s="63">
        <v>1.2430000000000001</v>
      </c>
      <c r="D6150" s="55" t="s">
        <v>111</v>
      </c>
      <c r="E6150" s="64">
        <v>18700</v>
      </c>
      <c r="F6150" s="56">
        <v>23244</v>
      </c>
    </row>
    <row r="6151" spans="1:6" x14ac:dyDescent="0.25">
      <c r="A6151" s="57"/>
      <c r="B6151" s="55"/>
      <c r="C6151" s="55"/>
      <c r="D6151" s="55"/>
      <c r="E6151" s="55" t="s">
        <v>155</v>
      </c>
      <c r="F6151" s="56">
        <v>445552</v>
      </c>
    </row>
    <row r="6152" spans="1:6" x14ac:dyDescent="0.25">
      <c r="A6152" s="30" t="s">
        <v>0</v>
      </c>
      <c r="B6152" s="84">
        <v>0.03</v>
      </c>
      <c r="C6152" s="45" t="s">
        <v>169</v>
      </c>
      <c r="D6152" s="45"/>
      <c r="E6152" s="45"/>
      <c r="F6152" s="46">
        <v>13367</v>
      </c>
    </row>
    <row r="6153" spans="1:6" x14ac:dyDescent="0.25">
      <c r="A6153" s="44" t="s">
        <v>656</v>
      </c>
      <c r="B6153" s="45"/>
      <c r="C6153" s="61" t="s">
        <v>116</v>
      </c>
      <c r="D6153" s="45" t="s">
        <v>111</v>
      </c>
      <c r="E6153" s="62" t="s">
        <v>116</v>
      </c>
      <c r="F6153" s="46" t="s">
        <v>116</v>
      </c>
    </row>
    <row r="6154" spans="1:6" x14ac:dyDescent="0.25">
      <c r="A6154" s="54" t="s">
        <v>242</v>
      </c>
      <c r="B6154" s="55"/>
      <c r="C6154" s="63">
        <v>9.9</v>
      </c>
      <c r="D6154" s="55" t="s">
        <v>29</v>
      </c>
      <c r="E6154" s="64">
        <v>39000</v>
      </c>
      <c r="F6154" s="56">
        <v>386100</v>
      </c>
    </row>
    <row r="6155" spans="1:6" x14ac:dyDescent="0.25">
      <c r="A6155" s="54" t="s">
        <v>243</v>
      </c>
    </row>
    <row r="6156" spans="1:6" x14ac:dyDescent="0.25">
      <c r="A6156" s="54" t="s">
        <v>459</v>
      </c>
      <c r="B6156" s="55"/>
      <c r="C6156" s="63">
        <v>1.1990000000000001</v>
      </c>
      <c r="D6156" s="55" t="s">
        <v>33</v>
      </c>
      <c r="E6156" s="64">
        <v>52000</v>
      </c>
      <c r="F6156" s="56">
        <v>62348</v>
      </c>
    </row>
    <row r="6157" spans="1:6" x14ac:dyDescent="0.25">
      <c r="A6157" s="54" t="s">
        <v>251</v>
      </c>
      <c r="B6157" s="55"/>
      <c r="C6157" s="63">
        <v>150</v>
      </c>
      <c r="D6157" s="55" t="s">
        <v>252</v>
      </c>
      <c r="E6157" s="64">
        <v>50</v>
      </c>
      <c r="F6157" s="56">
        <v>7500</v>
      </c>
    </row>
    <row r="6158" spans="1:6" x14ac:dyDescent="0.25">
      <c r="A6158" s="54" t="s">
        <v>223</v>
      </c>
      <c r="B6158" s="55"/>
      <c r="C6158" s="63">
        <v>0.27189000000000002</v>
      </c>
      <c r="D6158" s="55" t="s">
        <v>151</v>
      </c>
      <c r="E6158" s="64">
        <v>275351</v>
      </c>
      <c r="F6158" s="56">
        <v>74865</v>
      </c>
    </row>
    <row r="6159" spans="1:6" x14ac:dyDescent="0.25">
      <c r="A6159" s="54" t="s">
        <v>159</v>
      </c>
      <c r="B6159" s="55"/>
      <c r="C6159" s="63">
        <v>0.05</v>
      </c>
      <c r="D6159" s="55" t="s">
        <v>160</v>
      </c>
      <c r="E6159" s="64">
        <v>74865</v>
      </c>
      <c r="F6159" s="56">
        <v>3743</v>
      </c>
    </row>
    <row r="6160" spans="1:6" x14ac:dyDescent="0.25">
      <c r="A6160" s="54" t="s">
        <v>253</v>
      </c>
      <c r="B6160" s="55"/>
      <c r="C6160" s="63">
        <v>0.2</v>
      </c>
      <c r="D6160" s="55" t="s">
        <v>167</v>
      </c>
      <c r="E6160" s="64">
        <v>46400</v>
      </c>
      <c r="F6160" s="56">
        <v>9280</v>
      </c>
    </row>
    <row r="6161" spans="1:6" x14ac:dyDescent="0.25">
      <c r="A6161" s="54" t="s">
        <v>655</v>
      </c>
      <c r="B6161" s="55"/>
      <c r="C6161" s="63">
        <v>1.1990000000000001</v>
      </c>
      <c r="D6161" s="55" t="s">
        <v>111</v>
      </c>
      <c r="E6161" s="64">
        <v>18700</v>
      </c>
      <c r="F6161" s="56">
        <v>22421</v>
      </c>
    </row>
    <row r="6162" spans="1:6" x14ac:dyDescent="0.25">
      <c r="A6162" s="57"/>
      <c r="B6162" s="55"/>
      <c r="C6162" s="55"/>
      <c r="D6162" s="55"/>
      <c r="E6162" s="55" t="s">
        <v>155</v>
      </c>
      <c r="F6162" s="56">
        <v>566257</v>
      </c>
    </row>
    <row r="6163" spans="1:6" x14ac:dyDescent="0.25">
      <c r="A6163" s="30" t="s">
        <v>0</v>
      </c>
      <c r="B6163" s="84">
        <v>4.4479999999999999E-2</v>
      </c>
      <c r="C6163" s="45" t="s">
        <v>169</v>
      </c>
      <c r="D6163" s="45"/>
      <c r="E6163" s="45"/>
      <c r="F6163" s="46">
        <v>25187</v>
      </c>
    </row>
    <row r="6164" spans="1:6" x14ac:dyDescent="0.25">
      <c r="A6164" s="44" t="s">
        <v>657</v>
      </c>
      <c r="B6164" s="45"/>
      <c r="C6164" s="61" t="s">
        <v>116</v>
      </c>
      <c r="D6164" s="45" t="s">
        <v>10</v>
      </c>
      <c r="E6164" s="62" t="s">
        <v>116</v>
      </c>
      <c r="F6164" s="46" t="s">
        <v>116</v>
      </c>
    </row>
    <row r="6165" spans="1:6" x14ac:dyDescent="0.25">
      <c r="A6165" s="54" t="s">
        <v>658</v>
      </c>
      <c r="B6165" s="55"/>
      <c r="C6165" s="63">
        <v>0.05</v>
      </c>
      <c r="D6165" s="55" t="s">
        <v>531</v>
      </c>
      <c r="E6165" s="64">
        <v>39498</v>
      </c>
      <c r="F6165" s="56">
        <v>1975</v>
      </c>
    </row>
    <row r="6166" spans="1:6" x14ac:dyDescent="0.25">
      <c r="A6166" s="54" t="s">
        <v>659</v>
      </c>
      <c r="B6166" s="55"/>
      <c r="C6166" s="63">
        <v>1.677E-2</v>
      </c>
      <c r="D6166" s="55" t="s">
        <v>514</v>
      </c>
      <c r="E6166" s="64">
        <v>275351</v>
      </c>
      <c r="F6166" s="56">
        <v>4618</v>
      </c>
    </row>
    <row r="6167" spans="1:6" x14ac:dyDescent="0.25">
      <c r="A6167" s="54" t="s">
        <v>159</v>
      </c>
      <c r="B6167" s="55"/>
      <c r="C6167" s="63">
        <v>0.05</v>
      </c>
      <c r="D6167" s="55" t="s">
        <v>160</v>
      </c>
      <c r="E6167" s="64">
        <v>4618</v>
      </c>
      <c r="F6167" s="56">
        <v>231</v>
      </c>
    </row>
    <row r="6168" spans="1:6" x14ac:dyDescent="0.25">
      <c r="A6168" s="54" t="s">
        <v>229</v>
      </c>
      <c r="B6168" s="55"/>
      <c r="C6168" s="63">
        <v>2</v>
      </c>
      <c r="D6168" s="55" t="s">
        <v>167</v>
      </c>
      <c r="E6168" s="64">
        <v>800</v>
      </c>
      <c r="F6168" s="56">
        <v>1600</v>
      </c>
    </row>
    <row r="6169" spans="1:6" x14ac:dyDescent="0.25">
      <c r="A6169" s="59" t="s">
        <v>176</v>
      </c>
      <c r="B6169" s="85"/>
      <c r="C6169" s="76"/>
      <c r="D6169" s="83" t="s">
        <v>177</v>
      </c>
      <c r="E6169" s="85"/>
      <c r="F6169" s="60"/>
    </row>
    <row r="6170" spans="1:6" x14ac:dyDescent="0.25">
      <c r="A6170" s="19"/>
      <c r="B6170" s="65"/>
      <c r="C6170" s="65"/>
      <c r="D6170" s="66"/>
      <c r="E6170" s="65"/>
      <c r="F6170" s="20"/>
    </row>
    <row r="6171" spans="1:6" x14ac:dyDescent="0.25">
      <c r="A6171" s="22" t="s">
        <v>116</v>
      </c>
      <c r="B6171" s="67"/>
      <c r="C6171" s="65"/>
      <c r="D6171" s="67" t="s">
        <v>117</v>
      </c>
      <c r="E6171" s="68" t="s">
        <v>116</v>
      </c>
      <c r="F6171" s="24"/>
    </row>
    <row r="6172" spans="1:6" x14ac:dyDescent="0.25">
      <c r="A6172" s="25" t="s">
        <v>116</v>
      </c>
      <c r="B6172" s="65"/>
      <c r="C6172" s="65"/>
      <c r="D6172" s="67" t="s">
        <v>118</v>
      </c>
      <c r="E6172" s="69" t="s">
        <v>116</v>
      </c>
      <c r="F6172" s="24"/>
    </row>
    <row r="6173" spans="1:6" x14ac:dyDescent="0.25">
      <c r="A6173" s="23" t="s">
        <v>116</v>
      </c>
      <c r="B6173" s="65"/>
      <c r="C6173" s="65"/>
      <c r="D6173" s="67" t="s">
        <v>119</v>
      </c>
      <c r="E6173" s="67" t="s">
        <v>116</v>
      </c>
      <c r="F6173" s="24"/>
    </row>
    <row r="6174" spans="1:6" x14ac:dyDescent="0.25">
      <c r="A6174" s="23" t="s">
        <v>116</v>
      </c>
      <c r="B6174" s="67"/>
      <c r="C6174" s="65"/>
      <c r="D6174" s="67" t="s">
        <v>120</v>
      </c>
      <c r="E6174" s="69">
        <v>62</v>
      </c>
      <c r="F6174" s="24"/>
    </row>
    <row r="6175" spans="1:6" x14ac:dyDescent="0.25">
      <c r="A6175" s="23" t="s">
        <v>116</v>
      </c>
      <c r="B6175" s="67"/>
      <c r="C6175" s="65"/>
      <c r="D6175" s="70"/>
      <c r="E6175" s="66"/>
      <c r="F6175" s="24"/>
    </row>
    <row r="6176" spans="1:6" x14ac:dyDescent="0.25">
      <c r="A6176" s="25"/>
      <c r="B6176" s="65"/>
      <c r="C6176" s="65"/>
      <c r="D6176" s="71"/>
      <c r="E6176" s="65"/>
      <c r="F6176" s="26"/>
    </row>
    <row r="6177" spans="1:6" x14ac:dyDescent="0.25">
      <c r="A6177" s="27"/>
      <c r="B6177" s="70"/>
      <c r="C6177" s="70"/>
      <c r="D6177" s="65"/>
      <c r="E6177" s="65"/>
      <c r="F6177" s="26"/>
    </row>
    <row r="6178" spans="1:6" x14ac:dyDescent="0.25">
      <c r="A6178" s="28" t="s">
        <v>121</v>
      </c>
      <c r="B6178" s="65"/>
      <c r="C6178" s="65"/>
      <c r="D6178" s="65"/>
      <c r="E6178" s="65"/>
      <c r="F6178" s="24"/>
    </row>
    <row r="6179" spans="1:6" x14ac:dyDescent="0.25">
      <c r="A6179" s="29" t="s">
        <v>116</v>
      </c>
      <c r="B6179" s="67"/>
      <c r="C6179" s="67"/>
      <c r="D6179" s="65"/>
      <c r="E6179" s="65"/>
      <c r="F6179" s="24"/>
    </row>
    <row r="6180" spans="1:6" x14ac:dyDescent="0.25">
      <c r="A6180" s="29" t="s">
        <v>116</v>
      </c>
      <c r="B6180" s="67"/>
      <c r="C6180" s="67"/>
      <c r="D6180" s="65"/>
      <c r="E6180" s="65"/>
      <c r="F6180" s="24"/>
    </row>
    <row r="6181" spans="1:6" x14ac:dyDescent="0.25">
      <c r="A6181" s="30" t="s">
        <v>116</v>
      </c>
      <c r="B6181" s="45"/>
      <c r="C6181" s="45"/>
      <c r="F6181" s="32"/>
    </row>
    <row r="6182" spans="1:6" x14ac:dyDescent="0.25">
      <c r="A6182" s="38" t="s">
        <v>126</v>
      </c>
      <c r="B6182" s="73"/>
      <c r="C6182" s="73"/>
      <c r="D6182" s="73"/>
      <c r="E6182" s="73"/>
      <c r="F6182" s="39"/>
    </row>
    <row r="6184" spans="1:6" x14ac:dyDescent="0.25">
      <c r="A6184" s="57"/>
      <c r="B6184" s="55"/>
      <c r="C6184" s="55"/>
      <c r="D6184" s="55"/>
      <c r="E6184" s="55" t="s">
        <v>155</v>
      </c>
      <c r="F6184" s="56">
        <v>8424</v>
      </c>
    </row>
    <row r="6185" spans="1:6" x14ac:dyDescent="0.25">
      <c r="A6185" s="30" t="s">
        <v>0</v>
      </c>
      <c r="B6185" s="84">
        <v>1</v>
      </c>
      <c r="C6185" s="45" t="s">
        <v>169</v>
      </c>
      <c r="D6185" s="45"/>
      <c r="E6185" s="45"/>
      <c r="F6185" s="46">
        <v>8424</v>
      </c>
    </row>
    <row r="6186" spans="1:6" x14ac:dyDescent="0.25">
      <c r="A6186" s="44" t="s">
        <v>660</v>
      </c>
      <c r="B6186" s="45"/>
      <c r="C6186" s="61" t="s">
        <v>116</v>
      </c>
      <c r="D6186" s="45" t="s">
        <v>10</v>
      </c>
      <c r="E6186" s="62" t="s">
        <v>116</v>
      </c>
      <c r="F6186" s="46" t="s">
        <v>116</v>
      </c>
    </row>
    <row r="6187" spans="1:6" x14ac:dyDescent="0.25">
      <c r="A6187" s="54" t="s">
        <v>661</v>
      </c>
      <c r="B6187" s="55"/>
      <c r="C6187" s="63">
        <v>0.08</v>
      </c>
      <c r="D6187" s="55" t="s">
        <v>115</v>
      </c>
      <c r="E6187" s="64">
        <v>3616</v>
      </c>
      <c r="F6187" s="56">
        <v>289</v>
      </c>
    </row>
    <row r="6188" spans="1:6" x14ac:dyDescent="0.25">
      <c r="A6188" s="54" t="s">
        <v>662</v>
      </c>
      <c r="B6188" s="55"/>
      <c r="C6188" s="63">
        <v>0.04</v>
      </c>
      <c r="D6188" s="55" t="s">
        <v>663</v>
      </c>
      <c r="E6188" s="64">
        <v>14100</v>
      </c>
      <c r="F6188" s="56">
        <v>564</v>
      </c>
    </row>
    <row r="6189" spans="1:6" x14ac:dyDescent="0.25">
      <c r="A6189" s="54" t="s">
        <v>664</v>
      </c>
      <c r="B6189" s="55"/>
      <c r="C6189" s="63">
        <v>0.01</v>
      </c>
      <c r="D6189" s="55" t="s">
        <v>531</v>
      </c>
      <c r="E6189" s="64">
        <v>12000</v>
      </c>
      <c r="F6189" s="56">
        <v>120</v>
      </c>
    </row>
    <row r="6190" spans="1:6" x14ac:dyDescent="0.25">
      <c r="A6190" s="54" t="s">
        <v>665</v>
      </c>
      <c r="B6190" s="55"/>
      <c r="C6190" s="63">
        <v>1.601E-2</v>
      </c>
      <c r="D6190" s="55" t="s">
        <v>514</v>
      </c>
      <c r="E6190" s="64">
        <v>275351</v>
      </c>
      <c r="F6190" s="56">
        <v>4408</v>
      </c>
    </row>
    <row r="6191" spans="1:6" x14ac:dyDescent="0.25">
      <c r="A6191" s="54" t="s">
        <v>159</v>
      </c>
      <c r="B6191" s="55"/>
      <c r="C6191" s="63">
        <v>0.05</v>
      </c>
      <c r="D6191" s="55" t="s">
        <v>160</v>
      </c>
      <c r="E6191" s="64">
        <v>4408</v>
      </c>
      <c r="F6191" s="56">
        <v>220</v>
      </c>
    </row>
    <row r="6192" spans="1:6" x14ac:dyDescent="0.25">
      <c r="A6192" s="54" t="s">
        <v>229</v>
      </c>
      <c r="B6192" s="55"/>
      <c r="C6192" s="63">
        <v>0.25</v>
      </c>
      <c r="D6192" s="55" t="s">
        <v>167</v>
      </c>
      <c r="E6192" s="64">
        <v>800</v>
      </c>
      <c r="F6192" s="56">
        <v>200</v>
      </c>
    </row>
    <row r="6193" spans="1:6" x14ac:dyDescent="0.25">
      <c r="A6193" s="57"/>
      <c r="B6193" s="55"/>
      <c r="C6193" s="55"/>
      <c r="D6193" s="55"/>
      <c r="E6193" s="55" t="s">
        <v>155</v>
      </c>
      <c r="F6193" s="56">
        <v>5801</v>
      </c>
    </row>
    <row r="6194" spans="1:6" x14ac:dyDescent="0.25">
      <c r="A6194" s="30" t="s">
        <v>0</v>
      </c>
      <c r="B6194" s="84">
        <v>1</v>
      </c>
      <c r="C6194" s="45" t="s">
        <v>169</v>
      </c>
      <c r="D6194" s="45"/>
      <c r="E6194" s="45"/>
      <c r="F6194" s="46">
        <v>5801</v>
      </c>
    </row>
    <row r="6195" spans="1:6" x14ac:dyDescent="0.25">
      <c r="A6195" s="31" t="s">
        <v>170</v>
      </c>
      <c r="B6195" s="45"/>
      <c r="C6195" s="45"/>
      <c r="D6195" s="45"/>
      <c r="E6195" s="45"/>
      <c r="F6195" s="47">
        <v>52779</v>
      </c>
    </row>
    <row r="6197" spans="1:6" x14ac:dyDescent="0.25">
      <c r="A6197" s="48"/>
      <c r="B6197" s="45" t="s">
        <v>134</v>
      </c>
      <c r="C6197" s="45"/>
      <c r="D6197" s="78"/>
      <c r="E6197" s="79" t="s">
        <v>116</v>
      </c>
      <c r="F6197" s="49">
        <v>134803</v>
      </c>
    </row>
    <row r="6199" spans="1:6" x14ac:dyDescent="0.25">
      <c r="A6199" s="30"/>
      <c r="B6199" s="45"/>
      <c r="C6199" s="45"/>
      <c r="D6199" s="80" t="s">
        <v>135</v>
      </c>
      <c r="E6199" s="81"/>
      <c r="F6199" s="50">
        <v>134803</v>
      </c>
    </row>
    <row r="6200" spans="1:6" x14ac:dyDescent="0.25">
      <c r="A6200" s="51" t="s">
        <v>666</v>
      </c>
      <c r="B6200" s="45"/>
      <c r="C6200" s="45"/>
      <c r="D6200" s="82"/>
      <c r="E6200" s="45"/>
      <c r="F6200" s="51"/>
    </row>
    <row r="6201" spans="1:6" x14ac:dyDescent="0.25">
      <c r="A6201" s="30"/>
      <c r="B6201" s="45"/>
      <c r="C6201" s="45"/>
      <c r="D6201" s="45"/>
      <c r="E6201" s="45"/>
      <c r="F6201" s="52"/>
    </row>
    <row r="6203" spans="1:6" x14ac:dyDescent="0.25">
      <c r="A6203" s="40" t="s">
        <v>667</v>
      </c>
      <c r="B6203" s="74" t="s">
        <v>668</v>
      </c>
      <c r="C6203" s="75"/>
      <c r="D6203" s="75"/>
      <c r="E6203" s="75"/>
      <c r="F6203" s="41"/>
    </row>
    <row r="6204" spans="1:6" x14ac:dyDescent="0.25">
      <c r="A6204" s="53" t="s">
        <v>139</v>
      </c>
      <c r="B6204" s="76"/>
      <c r="C6204" s="83" t="s">
        <v>0</v>
      </c>
      <c r="D6204" s="77" t="s">
        <v>2</v>
      </c>
      <c r="E6204" s="76" t="s">
        <v>140</v>
      </c>
      <c r="F6204" s="43" t="s">
        <v>131</v>
      </c>
    </row>
    <row r="6206" spans="1:6" x14ac:dyDescent="0.25">
      <c r="A6206" s="44" t="s">
        <v>669</v>
      </c>
      <c r="B6206" s="45"/>
      <c r="C6206" s="61">
        <v>1</v>
      </c>
      <c r="D6206" s="45" t="s">
        <v>29</v>
      </c>
      <c r="E6206" s="62">
        <v>350000</v>
      </c>
      <c r="F6206" s="46">
        <v>350000</v>
      </c>
    </row>
    <row r="6207" spans="1:6" x14ac:dyDescent="0.25">
      <c r="A6207" s="31" t="s">
        <v>144</v>
      </c>
      <c r="B6207" s="45"/>
      <c r="C6207" s="45"/>
      <c r="D6207" s="45"/>
      <c r="E6207" s="45"/>
      <c r="F6207" s="47">
        <v>350000</v>
      </c>
    </row>
    <row r="6209" spans="1:6" x14ac:dyDescent="0.25">
      <c r="A6209" s="53" t="s">
        <v>148</v>
      </c>
      <c r="B6209" s="76"/>
      <c r="C6209" s="77" t="s">
        <v>0</v>
      </c>
      <c r="D6209" s="76" t="s">
        <v>2</v>
      </c>
      <c r="E6209" s="76" t="s">
        <v>149</v>
      </c>
      <c r="F6209" s="43" t="s">
        <v>131</v>
      </c>
    </row>
    <row r="6211" spans="1:6" x14ac:dyDescent="0.25">
      <c r="A6211" s="44" t="s">
        <v>670</v>
      </c>
      <c r="B6211" s="45"/>
      <c r="C6211" s="61" t="s">
        <v>116</v>
      </c>
      <c r="D6211" s="45" t="s">
        <v>153</v>
      </c>
      <c r="E6211" s="62" t="s">
        <v>116</v>
      </c>
      <c r="F6211" s="46" t="s">
        <v>116</v>
      </c>
    </row>
    <row r="6213" spans="1:6" x14ac:dyDescent="0.25">
      <c r="A6213" s="54" t="s">
        <v>671</v>
      </c>
      <c r="B6213" s="55"/>
      <c r="C6213" s="63">
        <v>1</v>
      </c>
      <c r="D6213" s="55" t="s">
        <v>514</v>
      </c>
      <c r="E6213" s="64">
        <v>181247</v>
      </c>
      <c r="F6213" s="56">
        <v>181247</v>
      </c>
    </row>
    <row r="6215" spans="1:6" x14ac:dyDescent="0.25">
      <c r="A6215" s="54" t="s">
        <v>225</v>
      </c>
      <c r="B6215" s="55"/>
      <c r="C6215" s="63">
        <v>1</v>
      </c>
      <c r="D6215" s="55" t="s">
        <v>151</v>
      </c>
      <c r="E6215" s="64">
        <v>56153</v>
      </c>
      <c r="F6215" s="56">
        <v>56153</v>
      </c>
    </row>
    <row r="6217" spans="1:6" x14ac:dyDescent="0.25">
      <c r="A6217" s="54" t="s">
        <v>154</v>
      </c>
      <c r="B6217" s="55"/>
      <c r="C6217" s="63">
        <v>1</v>
      </c>
      <c r="D6217" s="55" t="s">
        <v>151</v>
      </c>
      <c r="E6217" s="64">
        <v>37951</v>
      </c>
      <c r="F6217" s="56">
        <v>37951</v>
      </c>
    </row>
    <row r="6219" spans="1:6" x14ac:dyDescent="0.25">
      <c r="A6219" s="57"/>
      <c r="B6219" s="55"/>
      <c r="C6219" s="55"/>
      <c r="D6219" s="55"/>
      <c r="E6219" s="55" t="s">
        <v>155</v>
      </c>
      <c r="F6219" s="56">
        <v>275351</v>
      </c>
    </row>
    <row r="6220" spans="1:6" x14ac:dyDescent="0.25">
      <c r="A6220" s="30" t="s">
        <v>108</v>
      </c>
      <c r="B6220" s="84">
        <v>4.4923599999999997</v>
      </c>
      <c r="C6220" s="45" t="s">
        <v>156</v>
      </c>
      <c r="D6220" s="45"/>
      <c r="E6220" s="45"/>
      <c r="F6220" s="46">
        <v>61293</v>
      </c>
    </row>
    <row r="6222" spans="1:6" x14ac:dyDescent="0.25">
      <c r="A6222" s="31" t="s">
        <v>157</v>
      </c>
      <c r="B6222" s="45"/>
      <c r="C6222" s="45"/>
      <c r="D6222" s="45"/>
      <c r="E6222" s="45"/>
      <c r="F6222" s="47">
        <v>61293</v>
      </c>
    </row>
    <row r="6224" spans="1:6" x14ac:dyDescent="0.25">
      <c r="A6224" s="58" t="s">
        <v>158</v>
      </c>
      <c r="B6224" s="76"/>
      <c r="C6224" s="83" t="s">
        <v>0</v>
      </c>
      <c r="D6224" s="77" t="s">
        <v>2</v>
      </c>
      <c r="E6224" s="76" t="s">
        <v>140</v>
      </c>
      <c r="F6224" s="43" t="s">
        <v>131</v>
      </c>
    </row>
    <row r="6226" spans="1:6" x14ac:dyDescent="0.25">
      <c r="A6226" s="44" t="s">
        <v>159</v>
      </c>
      <c r="B6226" s="45"/>
      <c r="C6226" s="61">
        <v>0.05</v>
      </c>
      <c r="D6226" s="45" t="s">
        <v>160</v>
      </c>
      <c r="E6226" s="62">
        <v>61293</v>
      </c>
      <c r="F6226" s="46">
        <v>3065</v>
      </c>
    </row>
    <row r="6228" spans="1:6" x14ac:dyDescent="0.25">
      <c r="A6228" s="31" t="s">
        <v>161</v>
      </c>
      <c r="B6228" s="45"/>
      <c r="C6228" s="45"/>
      <c r="D6228" s="45"/>
      <c r="E6228" s="45"/>
      <c r="F6228" s="47">
        <v>3065</v>
      </c>
    </row>
    <row r="6230" spans="1:6" x14ac:dyDescent="0.25">
      <c r="A6230" s="53" t="s">
        <v>164</v>
      </c>
      <c r="B6230" s="76"/>
      <c r="C6230" s="83" t="s">
        <v>0</v>
      </c>
      <c r="D6230" s="77" t="s">
        <v>2</v>
      </c>
      <c r="E6230" s="76" t="s">
        <v>140</v>
      </c>
      <c r="F6230" s="43" t="s">
        <v>131</v>
      </c>
    </row>
    <row r="6232" spans="1:6" x14ac:dyDescent="0.25">
      <c r="A6232" s="44" t="s">
        <v>654</v>
      </c>
      <c r="B6232" s="45"/>
      <c r="C6232" s="61" t="s">
        <v>116</v>
      </c>
      <c r="D6232" s="45" t="s">
        <v>111</v>
      </c>
      <c r="E6232" s="62" t="s">
        <v>116</v>
      </c>
      <c r="F6232" s="46" t="s">
        <v>116</v>
      </c>
    </row>
    <row r="6233" spans="1:6" x14ac:dyDescent="0.25">
      <c r="A6233" s="54" t="s">
        <v>242</v>
      </c>
      <c r="B6233" s="55"/>
      <c r="C6233" s="63">
        <v>7.92</v>
      </c>
      <c r="D6233" s="55" t="s">
        <v>29</v>
      </c>
      <c r="E6233" s="64">
        <v>39000</v>
      </c>
      <c r="F6233" s="56">
        <v>308880</v>
      </c>
    </row>
    <row r="6234" spans="1:6" x14ac:dyDescent="0.25">
      <c r="A6234" s="54" t="s">
        <v>243</v>
      </c>
    </row>
    <row r="6235" spans="1:6" x14ac:dyDescent="0.25">
      <c r="A6235" s="54" t="s">
        <v>459</v>
      </c>
      <c r="B6235" s="55"/>
      <c r="C6235" s="63">
        <v>1.2430000000000001</v>
      </c>
      <c r="D6235" s="55" t="s">
        <v>33</v>
      </c>
      <c r="E6235" s="64">
        <v>52000</v>
      </c>
      <c r="F6235" s="56">
        <v>64636</v>
      </c>
    </row>
    <row r="6236" spans="1:6" x14ac:dyDescent="0.25">
      <c r="A6236" s="54" t="s">
        <v>251</v>
      </c>
      <c r="B6236" s="55"/>
      <c r="C6236" s="63">
        <v>212</v>
      </c>
      <c r="D6236" s="55" t="s">
        <v>252</v>
      </c>
      <c r="E6236" s="64">
        <v>50</v>
      </c>
      <c r="F6236" s="56">
        <v>10600</v>
      </c>
    </row>
    <row r="6237" spans="1:6" x14ac:dyDescent="0.25">
      <c r="A6237" s="54" t="s">
        <v>223</v>
      </c>
      <c r="B6237" s="55"/>
      <c r="C6237" s="63">
        <v>0.1</v>
      </c>
      <c r="D6237" s="55" t="s">
        <v>151</v>
      </c>
      <c r="E6237" s="64">
        <v>275351</v>
      </c>
      <c r="F6237" s="56">
        <v>27535</v>
      </c>
    </row>
    <row r="6238" spans="1:6" x14ac:dyDescent="0.25">
      <c r="A6238" s="54" t="s">
        <v>159</v>
      </c>
      <c r="B6238" s="55"/>
      <c r="C6238" s="63">
        <v>0.05</v>
      </c>
      <c r="D6238" s="55" t="s">
        <v>160</v>
      </c>
      <c r="E6238" s="64">
        <v>27535</v>
      </c>
      <c r="F6238" s="56">
        <v>1377</v>
      </c>
    </row>
    <row r="6239" spans="1:6" x14ac:dyDescent="0.25">
      <c r="A6239" s="54" t="s">
        <v>253</v>
      </c>
      <c r="B6239" s="55"/>
      <c r="C6239" s="63">
        <v>0.2</v>
      </c>
      <c r="D6239" s="55" t="s">
        <v>167</v>
      </c>
      <c r="E6239" s="64">
        <v>46400</v>
      </c>
      <c r="F6239" s="56">
        <v>9280</v>
      </c>
    </row>
    <row r="6240" spans="1:6" x14ac:dyDescent="0.25">
      <c r="A6240" s="54" t="s">
        <v>655</v>
      </c>
      <c r="B6240" s="55"/>
      <c r="C6240" s="63">
        <v>1.2430000000000001</v>
      </c>
      <c r="D6240" s="55" t="s">
        <v>111</v>
      </c>
      <c r="E6240" s="64">
        <v>18700</v>
      </c>
      <c r="F6240" s="56">
        <v>23244</v>
      </c>
    </row>
    <row r="6241" spans="1:6" x14ac:dyDescent="0.25">
      <c r="A6241" s="57"/>
      <c r="B6241" s="55"/>
      <c r="C6241" s="55"/>
      <c r="D6241" s="55"/>
      <c r="E6241" s="55" t="s">
        <v>155</v>
      </c>
      <c r="F6241" s="56">
        <v>445552</v>
      </c>
    </row>
    <row r="6242" spans="1:6" x14ac:dyDescent="0.25">
      <c r="A6242" s="30" t="s">
        <v>0</v>
      </c>
      <c r="B6242" s="84">
        <v>4.2900000000000001E-2</v>
      </c>
      <c r="C6242" s="45" t="s">
        <v>169</v>
      </c>
      <c r="D6242" s="45"/>
      <c r="E6242" s="45"/>
      <c r="F6242" s="46">
        <v>19114</v>
      </c>
    </row>
    <row r="6243" spans="1:6" x14ac:dyDescent="0.25">
      <c r="A6243" s="44" t="s">
        <v>672</v>
      </c>
      <c r="B6243" s="45"/>
      <c r="C6243" s="61" t="s">
        <v>116</v>
      </c>
      <c r="D6243" s="45" t="s">
        <v>10</v>
      </c>
      <c r="E6243" s="62" t="s">
        <v>116</v>
      </c>
      <c r="F6243" s="46" t="s">
        <v>116</v>
      </c>
    </row>
    <row r="6244" spans="1:6" x14ac:dyDescent="0.25">
      <c r="A6244" s="54" t="s">
        <v>673</v>
      </c>
      <c r="B6244" s="55"/>
      <c r="C6244" s="63">
        <v>4.1669999999999999E-2</v>
      </c>
      <c r="D6244" s="55" t="s">
        <v>531</v>
      </c>
      <c r="E6244" s="64">
        <v>50900</v>
      </c>
      <c r="F6244" s="56">
        <v>2121</v>
      </c>
    </row>
    <row r="6245" spans="1:6" x14ac:dyDescent="0.25">
      <c r="A6245" s="54" t="s">
        <v>674</v>
      </c>
      <c r="B6245" s="55"/>
      <c r="C6245" s="63">
        <v>5.0000000000000001E-3</v>
      </c>
      <c r="D6245" s="55" t="s">
        <v>531</v>
      </c>
      <c r="E6245" s="64">
        <v>8500</v>
      </c>
      <c r="F6245" s="56">
        <v>43</v>
      </c>
    </row>
    <row r="6246" spans="1:6" x14ac:dyDescent="0.25">
      <c r="A6246" s="54" t="s">
        <v>142</v>
      </c>
      <c r="B6246" s="55"/>
      <c r="C6246" s="63">
        <v>0.2</v>
      </c>
      <c r="D6246" s="55" t="s">
        <v>110</v>
      </c>
      <c r="E6246" s="64">
        <v>2000</v>
      </c>
      <c r="F6246" s="56">
        <v>400</v>
      </c>
    </row>
    <row r="6247" spans="1:6" x14ac:dyDescent="0.25">
      <c r="A6247" s="54" t="s">
        <v>675</v>
      </c>
      <c r="B6247" s="55"/>
      <c r="C6247" s="63">
        <v>2.5569999999999999E-2</v>
      </c>
      <c r="D6247" s="55" t="s">
        <v>514</v>
      </c>
      <c r="E6247" s="64">
        <v>275351</v>
      </c>
      <c r="F6247" s="56">
        <v>7041</v>
      </c>
    </row>
    <row r="6248" spans="1:6" x14ac:dyDescent="0.25">
      <c r="A6248" s="54" t="s">
        <v>159</v>
      </c>
      <c r="B6248" s="55"/>
      <c r="C6248" s="63">
        <v>0.05</v>
      </c>
      <c r="D6248" s="55" t="s">
        <v>160</v>
      </c>
      <c r="E6248" s="64">
        <v>7041</v>
      </c>
      <c r="F6248" s="56">
        <v>352</v>
      </c>
    </row>
    <row r="6249" spans="1:6" x14ac:dyDescent="0.25">
      <c r="A6249" s="57"/>
      <c r="B6249" s="55"/>
      <c r="C6249" s="55"/>
      <c r="D6249" s="55"/>
      <c r="E6249" s="55" t="s">
        <v>155</v>
      </c>
      <c r="F6249" s="56">
        <v>9957</v>
      </c>
    </row>
    <row r="6250" spans="1:6" x14ac:dyDescent="0.25">
      <c r="A6250" s="30" t="s">
        <v>0</v>
      </c>
      <c r="B6250" s="84">
        <v>4.4000000000000004</v>
      </c>
      <c r="C6250" s="45" t="s">
        <v>169</v>
      </c>
      <c r="D6250" s="45"/>
      <c r="E6250" s="45"/>
      <c r="F6250" s="46">
        <v>43811</v>
      </c>
    </row>
    <row r="6251" spans="1:6" x14ac:dyDescent="0.25">
      <c r="A6251" s="31" t="s">
        <v>170</v>
      </c>
      <c r="B6251" s="45"/>
      <c r="C6251" s="45"/>
      <c r="D6251" s="45"/>
      <c r="E6251" s="45"/>
      <c r="F6251" s="47">
        <v>62925</v>
      </c>
    </row>
    <row r="6253" spans="1:6" x14ac:dyDescent="0.25">
      <c r="A6253" s="48"/>
      <c r="B6253" s="45" t="s">
        <v>134</v>
      </c>
      <c r="C6253" s="45"/>
      <c r="D6253" s="78"/>
      <c r="E6253" s="79" t="s">
        <v>116</v>
      </c>
      <c r="F6253" s="49">
        <v>477283</v>
      </c>
    </row>
    <row r="6255" spans="1:6" x14ac:dyDescent="0.25">
      <c r="A6255" s="30"/>
      <c r="B6255" s="45"/>
      <c r="C6255" s="45"/>
      <c r="D6255" s="80" t="s">
        <v>135</v>
      </c>
      <c r="E6255" s="81"/>
      <c r="F6255" s="50">
        <v>477283</v>
      </c>
    </row>
    <row r="6256" spans="1:6" x14ac:dyDescent="0.25">
      <c r="A6256" s="51" t="s">
        <v>676</v>
      </c>
      <c r="B6256" s="45"/>
      <c r="C6256" s="45"/>
      <c r="D6256" s="82"/>
      <c r="E6256" s="45"/>
      <c r="F6256" s="51"/>
    </row>
    <row r="6257" spans="1:6" x14ac:dyDescent="0.25">
      <c r="A6257" s="30"/>
      <c r="B6257" s="45"/>
      <c r="C6257" s="45"/>
      <c r="D6257" s="45"/>
      <c r="E6257" s="45"/>
      <c r="F6257" s="52"/>
    </row>
    <row r="6259" spans="1:6" x14ac:dyDescent="0.25">
      <c r="A6259" s="40" t="s">
        <v>677</v>
      </c>
      <c r="B6259" s="74" t="s">
        <v>678</v>
      </c>
      <c r="C6259" s="75"/>
      <c r="D6259" s="75"/>
      <c r="E6259" s="75"/>
      <c r="F6259" s="41"/>
    </row>
    <row r="6260" spans="1:6" x14ac:dyDescent="0.25">
      <c r="A6260" s="59" t="s">
        <v>176</v>
      </c>
      <c r="B6260" s="85"/>
      <c r="C6260" s="76"/>
      <c r="D6260" s="83" t="s">
        <v>177</v>
      </c>
      <c r="E6260" s="85"/>
      <c r="F6260" s="60"/>
    </row>
    <row r="6261" spans="1:6" x14ac:dyDescent="0.25">
      <c r="A6261" s="19"/>
      <c r="B6261" s="65"/>
      <c r="C6261" s="65"/>
      <c r="D6261" s="66"/>
      <c r="E6261" s="65"/>
      <c r="F6261" s="20"/>
    </row>
    <row r="6262" spans="1:6" x14ac:dyDescent="0.25">
      <c r="A6262" s="22" t="s">
        <v>116</v>
      </c>
      <c r="B6262" s="67"/>
      <c r="C6262" s="65"/>
      <c r="D6262" s="67" t="s">
        <v>117</v>
      </c>
      <c r="E6262" s="68" t="s">
        <v>116</v>
      </c>
      <c r="F6262" s="24"/>
    </row>
    <row r="6263" spans="1:6" x14ac:dyDescent="0.25">
      <c r="A6263" s="25" t="s">
        <v>116</v>
      </c>
      <c r="B6263" s="65"/>
      <c r="C6263" s="65"/>
      <c r="D6263" s="67" t="s">
        <v>118</v>
      </c>
      <c r="E6263" s="69" t="s">
        <v>116</v>
      </c>
      <c r="F6263" s="24"/>
    </row>
    <row r="6264" spans="1:6" x14ac:dyDescent="0.25">
      <c r="A6264" s="23" t="s">
        <v>116</v>
      </c>
      <c r="B6264" s="65"/>
      <c r="C6264" s="65"/>
      <c r="D6264" s="67" t="s">
        <v>119</v>
      </c>
      <c r="E6264" s="67" t="s">
        <v>116</v>
      </c>
      <c r="F6264" s="24"/>
    </row>
    <row r="6265" spans="1:6" x14ac:dyDescent="0.25">
      <c r="A6265" s="23" t="s">
        <v>116</v>
      </c>
      <c r="B6265" s="67"/>
      <c r="C6265" s="65"/>
      <c r="D6265" s="67" t="s">
        <v>120</v>
      </c>
      <c r="E6265" s="69">
        <v>63</v>
      </c>
      <c r="F6265" s="24"/>
    </row>
    <row r="6266" spans="1:6" x14ac:dyDescent="0.25">
      <c r="A6266" s="23" t="s">
        <v>116</v>
      </c>
      <c r="B6266" s="67"/>
      <c r="C6266" s="65"/>
      <c r="D6266" s="70"/>
      <c r="E6266" s="66"/>
      <c r="F6266" s="24"/>
    </row>
    <row r="6267" spans="1:6" x14ac:dyDescent="0.25">
      <c r="A6267" s="25"/>
      <c r="B6267" s="65"/>
      <c r="C6267" s="65"/>
      <c r="D6267" s="71"/>
      <c r="E6267" s="65"/>
      <c r="F6267" s="26"/>
    </row>
    <row r="6268" spans="1:6" x14ac:dyDescent="0.25">
      <c r="A6268" s="27"/>
      <c r="B6268" s="70"/>
      <c r="C6268" s="70"/>
      <c r="D6268" s="65"/>
      <c r="E6268" s="65"/>
      <c r="F6268" s="26"/>
    </row>
    <row r="6269" spans="1:6" x14ac:dyDescent="0.25">
      <c r="A6269" s="28" t="s">
        <v>121</v>
      </c>
      <c r="B6269" s="65"/>
      <c r="C6269" s="65"/>
      <c r="D6269" s="65"/>
      <c r="E6269" s="65"/>
      <c r="F6269" s="24"/>
    </row>
    <row r="6270" spans="1:6" x14ac:dyDescent="0.25">
      <c r="A6270" s="29" t="s">
        <v>116</v>
      </c>
      <c r="B6270" s="67"/>
      <c r="C6270" s="67"/>
      <c r="D6270" s="65"/>
      <c r="E6270" s="65"/>
      <c r="F6270" s="24"/>
    </row>
    <row r="6271" spans="1:6" x14ac:dyDescent="0.25">
      <c r="A6271" s="29" t="s">
        <v>116</v>
      </c>
      <c r="B6271" s="67"/>
      <c r="C6271" s="67"/>
      <c r="D6271" s="65"/>
      <c r="E6271" s="65"/>
      <c r="F6271" s="24"/>
    </row>
    <row r="6272" spans="1:6" x14ac:dyDescent="0.25">
      <c r="A6272" s="30" t="s">
        <v>116</v>
      </c>
      <c r="B6272" s="45"/>
      <c r="C6272" s="45"/>
      <c r="F6272" s="32"/>
    </row>
    <row r="6273" spans="1:6" x14ac:dyDescent="0.25">
      <c r="A6273" s="38" t="s">
        <v>126</v>
      </c>
      <c r="B6273" s="73"/>
      <c r="C6273" s="73"/>
      <c r="D6273" s="73"/>
      <c r="E6273" s="73"/>
      <c r="F6273" s="39"/>
    </row>
    <row r="6275" spans="1:6" x14ac:dyDescent="0.25">
      <c r="A6275" s="53" t="s">
        <v>139</v>
      </c>
      <c r="B6275" s="76"/>
      <c r="C6275" s="83" t="s">
        <v>0</v>
      </c>
      <c r="D6275" s="77" t="s">
        <v>2</v>
      </c>
      <c r="E6275" s="76" t="s">
        <v>140</v>
      </c>
      <c r="F6275" s="43" t="s">
        <v>131</v>
      </c>
    </row>
    <row r="6277" spans="1:6" x14ac:dyDescent="0.25">
      <c r="A6277" s="44" t="s">
        <v>679</v>
      </c>
      <c r="B6277" s="45"/>
      <c r="C6277" s="61">
        <v>1</v>
      </c>
      <c r="D6277" s="45" t="s">
        <v>29</v>
      </c>
      <c r="E6277" s="62">
        <v>350000</v>
      </c>
      <c r="F6277" s="46">
        <v>350000</v>
      </c>
    </row>
    <row r="6278" spans="1:6" x14ac:dyDescent="0.25">
      <c r="A6278" s="31" t="s">
        <v>144</v>
      </c>
      <c r="B6278" s="45"/>
      <c r="C6278" s="45"/>
      <c r="D6278" s="45"/>
      <c r="E6278" s="45"/>
      <c r="F6278" s="47">
        <v>350000</v>
      </c>
    </row>
    <row r="6280" spans="1:6" x14ac:dyDescent="0.25">
      <c r="A6280" s="53" t="s">
        <v>148</v>
      </c>
      <c r="B6280" s="76"/>
      <c r="C6280" s="77" t="s">
        <v>0</v>
      </c>
      <c r="D6280" s="76" t="s">
        <v>2</v>
      </c>
      <c r="E6280" s="76" t="s">
        <v>149</v>
      </c>
      <c r="F6280" s="43" t="s">
        <v>131</v>
      </c>
    </row>
    <row r="6282" spans="1:6" x14ac:dyDescent="0.25">
      <c r="A6282" s="44" t="s">
        <v>670</v>
      </c>
      <c r="B6282" s="45"/>
      <c r="C6282" s="61" t="s">
        <v>116</v>
      </c>
      <c r="D6282" s="45" t="s">
        <v>153</v>
      </c>
      <c r="E6282" s="62" t="s">
        <v>116</v>
      </c>
      <c r="F6282" s="46" t="s">
        <v>116</v>
      </c>
    </row>
    <row r="6284" spans="1:6" x14ac:dyDescent="0.25">
      <c r="A6284" s="54" t="s">
        <v>671</v>
      </c>
      <c r="B6284" s="55"/>
      <c r="C6284" s="63">
        <v>1</v>
      </c>
      <c r="D6284" s="55" t="s">
        <v>514</v>
      </c>
      <c r="E6284" s="64">
        <v>181247</v>
      </c>
      <c r="F6284" s="56">
        <v>181247</v>
      </c>
    </row>
    <row r="6286" spans="1:6" x14ac:dyDescent="0.25">
      <c r="A6286" s="54" t="s">
        <v>225</v>
      </c>
      <c r="B6286" s="55"/>
      <c r="C6286" s="63">
        <v>1</v>
      </c>
      <c r="D6286" s="55" t="s">
        <v>151</v>
      </c>
      <c r="E6286" s="64">
        <v>56153</v>
      </c>
      <c r="F6286" s="56">
        <v>56153</v>
      </c>
    </row>
    <row r="6288" spans="1:6" x14ac:dyDescent="0.25">
      <c r="A6288" s="54" t="s">
        <v>154</v>
      </c>
      <c r="B6288" s="55"/>
      <c r="C6288" s="63">
        <v>1</v>
      </c>
      <c r="D6288" s="55" t="s">
        <v>151</v>
      </c>
      <c r="E6288" s="64">
        <v>37951</v>
      </c>
      <c r="F6288" s="56">
        <v>37951</v>
      </c>
    </row>
    <row r="6290" spans="1:6" x14ac:dyDescent="0.25">
      <c r="A6290" s="57"/>
      <c r="B6290" s="55"/>
      <c r="C6290" s="55"/>
      <c r="D6290" s="55"/>
      <c r="E6290" s="55" t="s">
        <v>155</v>
      </c>
      <c r="F6290" s="56">
        <v>275351</v>
      </c>
    </row>
    <row r="6291" spans="1:6" x14ac:dyDescent="0.25">
      <c r="A6291" s="30" t="s">
        <v>108</v>
      </c>
      <c r="B6291" s="84">
        <v>4.4923599999999997</v>
      </c>
      <c r="C6291" s="45" t="s">
        <v>156</v>
      </c>
      <c r="D6291" s="45"/>
      <c r="E6291" s="45"/>
      <c r="F6291" s="46">
        <v>61293</v>
      </c>
    </row>
    <row r="6293" spans="1:6" x14ac:dyDescent="0.25">
      <c r="A6293" s="31" t="s">
        <v>157</v>
      </c>
      <c r="B6293" s="45"/>
      <c r="C6293" s="45"/>
      <c r="D6293" s="45"/>
      <c r="E6293" s="45"/>
      <c r="F6293" s="47">
        <v>61293</v>
      </c>
    </row>
    <row r="6295" spans="1:6" x14ac:dyDescent="0.25">
      <c r="A6295" s="58" t="s">
        <v>158</v>
      </c>
      <c r="B6295" s="76"/>
      <c r="C6295" s="83" t="s">
        <v>0</v>
      </c>
      <c r="D6295" s="77" t="s">
        <v>2</v>
      </c>
      <c r="E6295" s="76" t="s">
        <v>140</v>
      </c>
      <c r="F6295" s="43" t="s">
        <v>131</v>
      </c>
    </row>
    <row r="6297" spans="1:6" x14ac:dyDescent="0.25">
      <c r="A6297" s="44" t="s">
        <v>159</v>
      </c>
      <c r="B6297" s="45"/>
      <c r="C6297" s="61">
        <v>0.05</v>
      </c>
      <c r="D6297" s="45" t="s">
        <v>160</v>
      </c>
      <c r="E6297" s="62">
        <v>61293</v>
      </c>
      <c r="F6297" s="46">
        <v>3065</v>
      </c>
    </row>
    <row r="6299" spans="1:6" x14ac:dyDescent="0.25">
      <c r="A6299" s="31" t="s">
        <v>161</v>
      </c>
      <c r="B6299" s="45"/>
      <c r="C6299" s="45"/>
      <c r="D6299" s="45"/>
      <c r="E6299" s="45"/>
      <c r="F6299" s="47">
        <v>3065</v>
      </c>
    </row>
    <row r="6301" spans="1:6" x14ac:dyDescent="0.25">
      <c r="A6301" s="53" t="s">
        <v>164</v>
      </c>
      <c r="B6301" s="76"/>
      <c r="C6301" s="83" t="s">
        <v>0</v>
      </c>
      <c r="D6301" s="77" t="s">
        <v>2</v>
      </c>
      <c r="E6301" s="76" t="s">
        <v>140</v>
      </c>
      <c r="F6301" s="43" t="s">
        <v>131</v>
      </c>
    </row>
    <row r="6303" spans="1:6" x14ac:dyDescent="0.25">
      <c r="A6303" s="44" t="s">
        <v>654</v>
      </c>
      <c r="B6303" s="45"/>
      <c r="C6303" s="61" t="s">
        <v>116</v>
      </c>
      <c r="D6303" s="45" t="s">
        <v>111</v>
      </c>
      <c r="E6303" s="62" t="s">
        <v>116</v>
      </c>
      <c r="F6303" s="46" t="s">
        <v>116</v>
      </c>
    </row>
    <row r="6304" spans="1:6" x14ac:dyDescent="0.25">
      <c r="A6304" s="54" t="s">
        <v>242</v>
      </c>
      <c r="B6304" s="55"/>
      <c r="C6304" s="63">
        <v>7.92</v>
      </c>
      <c r="D6304" s="55" t="s">
        <v>29</v>
      </c>
      <c r="E6304" s="64">
        <v>39000</v>
      </c>
      <c r="F6304" s="56">
        <v>308880</v>
      </c>
    </row>
    <row r="6305" spans="1:6" x14ac:dyDescent="0.25">
      <c r="A6305" s="54" t="s">
        <v>243</v>
      </c>
    </row>
    <row r="6306" spans="1:6" x14ac:dyDescent="0.25">
      <c r="A6306" s="54" t="s">
        <v>459</v>
      </c>
      <c r="B6306" s="55"/>
      <c r="C6306" s="63">
        <v>1.2430000000000001</v>
      </c>
      <c r="D6306" s="55" t="s">
        <v>33</v>
      </c>
      <c r="E6306" s="64">
        <v>52000</v>
      </c>
      <c r="F6306" s="56">
        <v>64636</v>
      </c>
    </row>
    <row r="6307" spans="1:6" x14ac:dyDescent="0.25">
      <c r="A6307" s="54" t="s">
        <v>251</v>
      </c>
      <c r="B6307" s="55"/>
      <c r="C6307" s="63">
        <v>212</v>
      </c>
      <c r="D6307" s="55" t="s">
        <v>252</v>
      </c>
      <c r="E6307" s="64">
        <v>50</v>
      </c>
      <c r="F6307" s="56">
        <v>10600</v>
      </c>
    </row>
    <row r="6308" spans="1:6" x14ac:dyDescent="0.25">
      <c r="A6308" s="54" t="s">
        <v>223</v>
      </c>
      <c r="B6308" s="55"/>
      <c r="C6308" s="63">
        <v>0.1</v>
      </c>
      <c r="D6308" s="55" t="s">
        <v>151</v>
      </c>
      <c r="E6308" s="64">
        <v>275351</v>
      </c>
      <c r="F6308" s="56">
        <v>27535</v>
      </c>
    </row>
    <row r="6309" spans="1:6" x14ac:dyDescent="0.25">
      <c r="A6309" s="54" t="s">
        <v>159</v>
      </c>
      <c r="B6309" s="55"/>
      <c r="C6309" s="63">
        <v>0.05</v>
      </c>
      <c r="D6309" s="55" t="s">
        <v>160</v>
      </c>
      <c r="E6309" s="64">
        <v>27535</v>
      </c>
      <c r="F6309" s="56">
        <v>1377</v>
      </c>
    </row>
    <row r="6310" spans="1:6" x14ac:dyDescent="0.25">
      <c r="A6310" s="54" t="s">
        <v>253</v>
      </c>
      <c r="B6310" s="55"/>
      <c r="C6310" s="63">
        <v>0.2</v>
      </c>
      <c r="D6310" s="55" t="s">
        <v>167</v>
      </c>
      <c r="E6310" s="64">
        <v>46400</v>
      </c>
      <c r="F6310" s="56">
        <v>9280</v>
      </c>
    </row>
    <row r="6311" spans="1:6" x14ac:dyDescent="0.25">
      <c r="A6311" s="54" t="s">
        <v>655</v>
      </c>
      <c r="B6311" s="55"/>
      <c r="C6311" s="63">
        <v>1.2430000000000001</v>
      </c>
      <c r="D6311" s="55" t="s">
        <v>111</v>
      </c>
      <c r="E6311" s="64">
        <v>18700</v>
      </c>
      <c r="F6311" s="56">
        <v>23244</v>
      </c>
    </row>
    <row r="6312" spans="1:6" x14ac:dyDescent="0.25">
      <c r="A6312" s="57"/>
      <c r="B6312" s="55"/>
      <c r="C6312" s="55"/>
      <c r="D6312" s="55"/>
      <c r="E6312" s="55" t="s">
        <v>155</v>
      </c>
      <c r="F6312" s="56">
        <v>445552</v>
      </c>
    </row>
    <row r="6313" spans="1:6" x14ac:dyDescent="0.25">
      <c r="A6313" s="30" t="s">
        <v>0</v>
      </c>
      <c r="B6313" s="84">
        <v>4.2900000000000001E-2</v>
      </c>
      <c r="C6313" s="45" t="s">
        <v>169</v>
      </c>
      <c r="D6313" s="45"/>
      <c r="E6313" s="45"/>
      <c r="F6313" s="46">
        <v>19114</v>
      </c>
    </row>
    <row r="6314" spans="1:6" x14ac:dyDescent="0.25">
      <c r="A6314" s="44" t="s">
        <v>672</v>
      </c>
      <c r="B6314" s="45"/>
      <c r="C6314" s="61" t="s">
        <v>116</v>
      </c>
      <c r="D6314" s="45" t="s">
        <v>10</v>
      </c>
      <c r="E6314" s="62" t="s">
        <v>116</v>
      </c>
      <c r="F6314" s="46" t="s">
        <v>116</v>
      </c>
    </row>
    <row r="6315" spans="1:6" x14ac:dyDescent="0.25">
      <c r="A6315" s="54" t="s">
        <v>673</v>
      </c>
      <c r="B6315" s="55"/>
      <c r="C6315" s="63">
        <v>4.1669999999999999E-2</v>
      </c>
      <c r="D6315" s="55" t="s">
        <v>531</v>
      </c>
      <c r="E6315" s="64">
        <v>50900</v>
      </c>
      <c r="F6315" s="56">
        <v>2121</v>
      </c>
    </row>
    <row r="6316" spans="1:6" x14ac:dyDescent="0.25">
      <c r="A6316" s="54" t="s">
        <v>674</v>
      </c>
      <c r="B6316" s="55"/>
      <c r="C6316" s="63">
        <v>5.0000000000000001E-3</v>
      </c>
      <c r="D6316" s="55" t="s">
        <v>531</v>
      </c>
      <c r="E6316" s="64">
        <v>8500</v>
      </c>
      <c r="F6316" s="56">
        <v>43</v>
      </c>
    </row>
    <row r="6317" spans="1:6" x14ac:dyDescent="0.25">
      <c r="A6317" s="54" t="s">
        <v>142</v>
      </c>
      <c r="B6317" s="55"/>
      <c r="C6317" s="63">
        <v>0.2</v>
      </c>
      <c r="D6317" s="55" t="s">
        <v>110</v>
      </c>
      <c r="E6317" s="64">
        <v>2000</v>
      </c>
      <c r="F6317" s="56">
        <v>400</v>
      </c>
    </row>
    <row r="6318" spans="1:6" x14ac:dyDescent="0.25">
      <c r="A6318" s="54" t="s">
        <v>675</v>
      </c>
      <c r="B6318" s="55"/>
      <c r="C6318" s="63">
        <v>2.5569999999999999E-2</v>
      </c>
      <c r="D6318" s="55" t="s">
        <v>514</v>
      </c>
      <c r="E6318" s="64">
        <v>275351</v>
      </c>
      <c r="F6318" s="56">
        <v>7041</v>
      </c>
    </row>
    <row r="6319" spans="1:6" x14ac:dyDescent="0.25">
      <c r="A6319" s="54" t="s">
        <v>159</v>
      </c>
      <c r="B6319" s="55"/>
      <c r="C6319" s="63">
        <v>0.05</v>
      </c>
      <c r="D6319" s="55" t="s">
        <v>160</v>
      </c>
      <c r="E6319" s="64">
        <v>7041</v>
      </c>
      <c r="F6319" s="56">
        <v>352</v>
      </c>
    </row>
    <row r="6320" spans="1:6" x14ac:dyDescent="0.25">
      <c r="A6320" s="57"/>
      <c r="B6320" s="55"/>
      <c r="C6320" s="55"/>
      <c r="D6320" s="55"/>
      <c r="E6320" s="55" t="s">
        <v>155</v>
      </c>
      <c r="F6320" s="56">
        <v>9957</v>
      </c>
    </row>
    <row r="6321" spans="1:6" x14ac:dyDescent="0.25">
      <c r="A6321" s="30" t="s">
        <v>0</v>
      </c>
      <c r="B6321" s="84">
        <v>3.2</v>
      </c>
      <c r="C6321" s="45" t="s">
        <v>169</v>
      </c>
      <c r="D6321" s="45"/>
      <c r="E6321" s="45"/>
      <c r="F6321" s="46">
        <v>31862</v>
      </c>
    </row>
    <row r="6322" spans="1:6" x14ac:dyDescent="0.25">
      <c r="A6322" s="31" t="s">
        <v>170</v>
      </c>
      <c r="B6322" s="45"/>
      <c r="C6322" s="45"/>
      <c r="D6322" s="45"/>
      <c r="E6322" s="45"/>
      <c r="F6322" s="47">
        <v>50976</v>
      </c>
    </row>
    <row r="6324" spans="1:6" x14ac:dyDescent="0.25">
      <c r="A6324" s="48"/>
      <c r="B6324" s="45" t="s">
        <v>134</v>
      </c>
      <c r="C6324" s="45"/>
      <c r="D6324" s="78"/>
      <c r="E6324" s="79" t="s">
        <v>116</v>
      </c>
      <c r="F6324" s="49">
        <v>465334</v>
      </c>
    </row>
    <row r="6326" spans="1:6" x14ac:dyDescent="0.25">
      <c r="A6326" s="30"/>
      <c r="B6326" s="45"/>
      <c r="C6326" s="45"/>
      <c r="D6326" s="80" t="s">
        <v>135</v>
      </c>
      <c r="E6326" s="81"/>
      <c r="F6326" s="50">
        <v>465334</v>
      </c>
    </row>
    <row r="6327" spans="1:6" x14ac:dyDescent="0.25">
      <c r="A6327" s="51" t="s">
        <v>680</v>
      </c>
      <c r="B6327" s="45"/>
      <c r="C6327" s="45"/>
      <c r="D6327" s="82"/>
      <c r="E6327" s="45"/>
      <c r="F6327" s="51"/>
    </row>
    <row r="6328" spans="1:6" x14ac:dyDescent="0.25">
      <c r="A6328" s="30"/>
      <c r="B6328" s="45"/>
      <c r="C6328" s="45"/>
      <c r="D6328" s="45"/>
      <c r="E6328" s="45"/>
      <c r="F6328" s="52"/>
    </row>
    <row r="6330" spans="1:6" x14ac:dyDescent="0.25">
      <c r="A6330" s="40" t="s">
        <v>681</v>
      </c>
      <c r="B6330" s="74" t="s">
        <v>682</v>
      </c>
      <c r="C6330" s="75"/>
      <c r="D6330" s="75"/>
      <c r="E6330" s="75"/>
      <c r="F6330" s="41"/>
    </row>
    <row r="6331" spans="1:6" x14ac:dyDescent="0.25">
      <c r="B6331" s="74" t="s">
        <v>683</v>
      </c>
    </row>
    <row r="6333" spans="1:6" x14ac:dyDescent="0.25">
      <c r="A6333" s="53" t="s">
        <v>139</v>
      </c>
      <c r="B6333" s="76"/>
      <c r="C6333" s="83" t="s">
        <v>0</v>
      </c>
      <c r="D6333" s="77" t="s">
        <v>2</v>
      </c>
      <c r="E6333" s="76" t="s">
        <v>140</v>
      </c>
      <c r="F6333" s="43" t="s">
        <v>131</v>
      </c>
    </row>
    <row r="6335" spans="1:6" x14ac:dyDescent="0.25">
      <c r="A6335" s="44" t="s">
        <v>684</v>
      </c>
      <c r="B6335" s="45"/>
      <c r="C6335" s="61">
        <v>1.05</v>
      </c>
      <c r="D6335" s="45" t="s">
        <v>26</v>
      </c>
      <c r="E6335" s="62">
        <v>176000</v>
      </c>
      <c r="F6335" s="46">
        <v>184800</v>
      </c>
    </row>
    <row r="6336" spans="1:6" x14ac:dyDescent="0.25">
      <c r="A6336" s="44" t="s">
        <v>685</v>
      </c>
    </row>
    <row r="6337" spans="1:6" x14ac:dyDescent="0.25">
      <c r="A6337" s="31" t="s">
        <v>144</v>
      </c>
      <c r="B6337" s="45"/>
      <c r="C6337" s="45"/>
      <c r="D6337" s="45"/>
      <c r="E6337" s="45"/>
      <c r="F6337" s="47">
        <v>184800</v>
      </c>
    </row>
    <row r="6339" spans="1:6" x14ac:dyDescent="0.25">
      <c r="A6339" s="48"/>
      <c r="B6339" s="45" t="s">
        <v>134</v>
      </c>
      <c r="C6339" s="45"/>
      <c r="D6339" s="78"/>
      <c r="E6339" s="79" t="s">
        <v>116</v>
      </c>
      <c r="F6339" s="49">
        <v>184800</v>
      </c>
    </row>
    <row r="6341" spans="1:6" x14ac:dyDescent="0.25">
      <c r="A6341" s="30"/>
      <c r="B6341" s="45"/>
      <c r="C6341" s="45"/>
      <c r="D6341" s="80" t="s">
        <v>135</v>
      </c>
      <c r="E6341" s="81"/>
      <c r="F6341" s="50">
        <v>184800</v>
      </c>
    </row>
    <row r="6342" spans="1:6" x14ac:dyDescent="0.25">
      <c r="A6342" s="51" t="s">
        <v>686</v>
      </c>
      <c r="B6342" s="45"/>
      <c r="C6342" s="45"/>
      <c r="D6342" s="82"/>
      <c r="E6342" s="45"/>
      <c r="F6342" s="51"/>
    </row>
    <row r="6343" spans="1:6" x14ac:dyDescent="0.25">
      <c r="A6343" s="30"/>
      <c r="B6343" s="45"/>
      <c r="C6343" s="45"/>
      <c r="D6343" s="45"/>
      <c r="E6343" s="45"/>
      <c r="F6343" s="52"/>
    </row>
    <row r="6345" spans="1:6" x14ac:dyDescent="0.25">
      <c r="A6345" s="40" t="s">
        <v>687</v>
      </c>
      <c r="B6345" s="74" t="s">
        <v>688</v>
      </c>
      <c r="C6345" s="75"/>
      <c r="D6345" s="75"/>
      <c r="E6345" s="75"/>
      <c r="F6345" s="41"/>
    </row>
    <row r="6346" spans="1:6" x14ac:dyDescent="0.25">
      <c r="A6346" s="53" t="s">
        <v>139</v>
      </c>
      <c r="B6346" s="76"/>
      <c r="C6346" s="83" t="s">
        <v>0</v>
      </c>
      <c r="D6346" s="77" t="s">
        <v>2</v>
      </c>
      <c r="E6346" s="76" t="s">
        <v>140</v>
      </c>
      <c r="F6346" s="43" t="s">
        <v>131</v>
      </c>
    </row>
    <row r="6348" spans="1:6" x14ac:dyDescent="0.25">
      <c r="A6348" s="44" t="s">
        <v>689</v>
      </c>
      <c r="B6348" s="45"/>
      <c r="C6348" s="61">
        <v>1</v>
      </c>
      <c r="D6348" s="45" t="s">
        <v>29</v>
      </c>
      <c r="E6348" s="62">
        <v>1000000</v>
      </c>
      <c r="F6348" s="46">
        <v>1000000</v>
      </c>
    </row>
    <row r="6349" spans="1:6" x14ac:dyDescent="0.25">
      <c r="A6349" s="31" t="s">
        <v>144</v>
      </c>
      <c r="B6349" s="45"/>
      <c r="C6349" s="45"/>
      <c r="D6349" s="45"/>
      <c r="E6349" s="45"/>
      <c r="F6349" s="47">
        <v>1000000</v>
      </c>
    </row>
    <row r="6351" spans="1:6" x14ac:dyDescent="0.25">
      <c r="A6351" s="53" t="s">
        <v>148</v>
      </c>
      <c r="B6351" s="76"/>
      <c r="C6351" s="77" t="s">
        <v>0</v>
      </c>
      <c r="D6351" s="76" t="s">
        <v>2</v>
      </c>
      <c r="E6351" s="76" t="s">
        <v>149</v>
      </c>
      <c r="F6351" s="43" t="s">
        <v>131</v>
      </c>
    </row>
    <row r="6353" spans="1:6" x14ac:dyDescent="0.25">
      <c r="A6353" s="44" t="s">
        <v>408</v>
      </c>
      <c r="B6353" s="45"/>
      <c r="C6353" s="61" t="s">
        <v>116</v>
      </c>
      <c r="D6353" s="45" t="s">
        <v>151</v>
      </c>
      <c r="E6353" s="62" t="s">
        <v>116</v>
      </c>
      <c r="F6353" s="46" t="s">
        <v>116</v>
      </c>
    </row>
    <row r="6355" spans="1:6" x14ac:dyDescent="0.25">
      <c r="A6355" s="54" t="s">
        <v>263</v>
      </c>
      <c r="B6355" s="55"/>
      <c r="C6355" s="63">
        <v>1</v>
      </c>
      <c r="D6355" s="55" t="s">
        <v>151</v>
      </c>
      <c r="E6355" s="64">
        <v>183297</v>
      </c>
      <c r="F6355" s="56">
        <v>183297</v>
      </c>
    </row>
    <row r="6358" spans="1:6" x14ac:dyDescent="0.25">
      <c r="A6358" s="59" t="s">
        <v>176</v>
      </c>
      <c r="B6358" s="85"/>
      <c r="C6358" s="76"/>
      <c r="D6358" s="83" t="s">
        <v>177</v>
      </c>
      <c r="E6358" s="85"/>
      <c r="F6358" s="60"/>
    </row>
    <row r="6359" spans="1:6" x14ac:dyDescent="0.25">
      <c r="A6359" s="19"/>
      <c r="B6359" s="65"/>
      <c r="C6359" s="65"/>
      <c r="D6359" s="66"/>
      <c r="E6359" s="65"/>
      <c r="F6359" s="20"/>
    </row>
    <row r="6360" spans="1:6" x14ac:dyDescent="0.25">
      <c r="A6360" s="22" t="s">
        <v>116</v>
      </c>
      <c r="B6360" s="67"/>
      <c r="C6360" s="65"/>
      <c r="D6360" s="67" t="s">
        <v>117</v>
      </c>
      <c r="E6360" s="68" t="s">
        <v>116</v>
      </c>
      <c r="F6360" s="24"/>
    </row>
    <row r="6361" spans="1:6" x14ac:dyDescent="0.25">
      <c r="A6361" s="25" t="s">
        <v>116</v>
      </c>
      <c r="B6361" s="65"/>
      <c r="C6361" s="65"/>
      <c r="D6361" s="67" t="s">
        <v>118</v>
      </c>
      <c r="E6361" s="69" t="s">
        <v>116</v>
      </c>
      <c r="F6361" s="24"/>
    </row>
    <row r="6362" spans="1:6" x14ac:dyDescent="0.25">
      <c r="A6362" s="23" t="s">
        <v>116</v>
      </c>
      <c r="B6362" s="65"/>
      <c r="C6362" s="65"/>
      <c r="D6362" s="67" t="s">
        <v>119</v>
      </c>
      <c r="E6362" s="67" t="s">
        <v>116</v>
      </c>
      <c r="F6362" s="24"/>
    </row>
    <row r="6363" spans="1:6" x14ac:dyDescent="0.25">
      <c r="A6363" s="23" t="s">
        <v>116</v>
      </c>
      <c r="B6363" s="67"/>
      <c r="C6363" s="65"/>
      <c r="D6363" s="67" t="s">
        <v>120</v>
      </c>
      <c r="E6363" s="69">
        <v>64</v>
      </c>
      <c r="F6363" s="24"/>
    </row>
    <row r="6364" spans="1:6" x14ac:dyDescent="0.25">
      <c r="A6364" s="23" t="s">
        <v>116</v>
      </c>
      <c r="B6364" s="67"/>
      <c r="C6364" s="65"/>
      <c r="D6364" s="70"/>
      <c r="E6364" s="66"/>
      <c r="F6364" s="24"/>
    </row>
    <row r="6365" spans="1:6" x14ac:dyDescent="0.25">
      <c r="A6365" s="25"/>
      <c r="B6365" s="65"/>
      <c r="C6365" s="65"/>
      <c r="D6365" s="71"/>
      <c r="E6365" s="65"/>
      <c r="F6365" s="26"/>
    </row>
    <row r="6366" spans="1:6" x14ac:dyDescent="0.25">
      <c r="A6366" s="27"/>
      <c r="B6366" s="70"/>
      <c r="C6366" s="70"/>
      <c r="D6366" s="65"/>
      <c r="E6366" s="65"/>
      <c r="F6366" s="26"/>
    </row>
    <row r="6367" spans="1:6" x14ac:dyDescent="0.25">
      <c r="A6367" s="28" t="s">
        <v>121</v>
      </c>
      <c r="B6367" s="65"/>
      <c r="C6367" s="65"/>
      <c r="D6367" s="65"/>
      <c r="E6367" s="65"/>
      <c r="F6367" s="24"/>
    </row>
    <row r="6368" spans="1:6" x14ac:dyDescent="0.25">
      <c r="A6368" s="29" t="s">
        <v>116</v>
      </c>
      <c r="B6368" s="67"/>
      <c r="C6368" s="67"/>
      <c r="D6368" s="65"/>
      <c r="E6368" s="65"/>
      <c r="F6368" s="24"/>
    </row>
    <row r="6369" spans="1:6" x14ac:dyDescent="0.25">
      <c r="A6369" s="29" t="s">
        <v>116</v>
      </c>
      <c r="B6369" s="67"/>
      <c r="C6369" s="67"/>
      <c r="D6369" s="65"/>
      <c r="E6369" s="65"/>
      <c r="F6369" s="24"/>
    </row>
    <row r="6370" spans="1:6" x14ac:dyDescent="0.25">
      <c r="A6370" s="30" t="s">
        <v>116</v>
      </c>
      <c r="B6370" s="45"/>
      <c r="C6370" s="45"/>
      <c r="F6370" s="32"/>
    </row>
    <row r="6371" spans="1:6" x14ac:dyDescent="0.25">
      <c r="A6371" s="38" t="s">
        <v>126</v>
      </c>
      <c r="B6371" s="73"/>
      <c r="C6371" s="73"/>
      <c r="D6371" s="73"/>
      <c r="E6371" s="73"/>
      <c r="F6371" s="39"/>
    </row>
    <row r="6373" spans="1:6" x14ac:dyDescent="0.25">
      <c r="A6373" s="54" t="s">
        <v>225</v>
      </c>
      <c r="B6373" s="55"/>
      <c r="C6373" s="63">
        <v>1</v>
      </c>
      <c r="D6373" s="55" t="s">
        <v>151</v>
      </c>
      <c r="E6373" s="64">
        <v>56153</v>
      </c>
      <c r="F6373" s="56">
        <v>56153</v>
      </c>
    </row>
    <row r="6375" spans="1:6" x14ac:dyDescent="0.25">
      <c r="A6375" s="54" t="s">
        <v>154</v>
      </c>
      <c r="B6375" s="55"/>
      <c r="C6375" s="63">
        <v>1</v>
      </c>
      <c r="D6375" s="55" t="s">
        <v>151</v>
      </c>
      <c r="E6375" s="64">
        <v>37951</v>
      </c>
      <c r="F6375" s="56">
        <v>37951</v>
      </c>
    </row>
    <row r="6377" spans="1:6" x14ac:dyDescent="0.25">
      <c r="A6377" s="57"/>
      <c r="B6377" s="55"/>
      <c r="C6377" s="55"/>
      <c r="D6377" s="55"/>
      <c r="E6377" s="55" t="s">
        <v>155</v>
      </c>
      <c r="F6377" s="56">
        <v>277401</v>
      </c>
    </row>
    <row r="6378" spans="1:6" x14ac:dyDescent="0.25">
      <c r="A6378" s="30" t="s">
        <v>108</v>
      </c>
      <c r="B6378" s="84">
        <v>2.2462300000000002</v>
      </c>
      <c r="C6378" s="45" t="s">
        <v>156</v>
      </c>
      <c r="D6378" s="45"/>
      <c r="E6378" s="45"/>
      <c r="F6378" s="46">
        <v>123496</v>
      </c>
    </row>
    <row r="6380" spans="1:6" x14ac:dyDescent="0.25">
      <c r="A6380" s="31" t="s">
        <v>157</v>
      </c>
      <c r="B6380" s="45"/>
      <c r="C6380" s="45"/>
      <c r="D6380" s="45"/>
      <c r="E6380" s="45"/>
      <c r="F6380" s="47">
        <v>123496</v>
      </c>
    </row>
    <row r="6382" spans="1:6" x14ac:dyDescent="0.25">
      <c r="A6382" s="58" t="s">
        <v>158</v>
      </c>
      <c r="B6382" s="76"/>
      <c r="C6382" s="83" t="s">
        <v>0</v>
      </c>
      <c r="D6382" s="77" t="s">
        <v>2</v>
      </c>
      <c r="E6382" s="76" t="s">
        <v>140</v>
      </c>
      <c r="F6382" s="43" t="s">
        <v>131</v>
      </c>
    </row>
    <row r="6384" spans="1:6" x14ac:dyDescent="0.25">
      <c r="A6384" s="44" t="s">
        <v>159</v>
      </c>
      <c r="B6384" s="45"/>
      <c r="C6384" s="61">
        <v>0.05</v>
      </c>
      <c r="D6384" s="45" t="s">
        <v>160</v>
      </c>
      <c r="E6384" s="62">
        <v>123496</v>
      </c>
      <c r="F6384" s="46">
        <v>6175</v>
      </c>
    </row>
    <row r="6386" spans="1:6" x14ac:dyDescent="0.25">
      <c r="A6386" s="31" t="s">
        <v>161</v>
      </c>
      <c r="B6386" s="45"/>
      <c r="C6386" s="45"/>
      <c r="D6386" s="45"/>
      <c r="E6386" s="45"/>
      <c r="F6386" s="47">
        <v>6175</v>
      </c>
    </row>
    <row r="6388" spans="1:6" x14ac:dyDescent="0.25">
      <c r="A6388" s="53" t="s">
        <v>194</v>
      </c>
      <c r="B6388" s="76"/>
      <c r="C6388" s="83" t="s">
        <v>0</v>
      </c>
      <c r="D6388" s="77" t="s">
        <v>2</v>
      </c>
      <c r="E6388" s="76" t="s">
        <v>140</v>
      </c>
      <c r="F6388" s="43" t="s">
        <v>131</v>
      </c>
    </row>
    <row r="6390" spans="1:6" x14ac:dyDescent="0.25">
      <c r="A6390" s="44" t="s">
        <v>248</v>
      </c>
      <c r="B6390" s="45"/>
      <c r="C6390" s="61">
        <v>80</v>
      </c>
      <c r="D6390" s="45" t="s">
        <v>249</v>
      </c>
      <c r="E6390" s="62">
        <v>1200</v>
      </c>
      <c r="F6390" s="46">
        <v>96000</v>
      </c>
    </row>
    <row r="6391" spans="1:6" x14ac:dyDescent="0.25">
      <c r="A6391" s="31" t="s">
        <v>198</v>
      </c>
      <c r="B6391" s="45"/>
      <c r="C6391" s="45"/>
      <c r="D6391" s="45"/>
      <c r="E6391" s="45"/>
      <c r="F6391" s="47">
        <v>96000</v>
      </c>
    </row>
    <row r="6393" spans="1:6" x14ac:dyDescent="0.25">
      <c r="A6393" s="53" t="s">
        <v>164</v>
      </c>
      <c r="B6393" s="76"/>
      <c r="C6393" s="83" t="s">
        <v>0</v>
      </c>
      <c r="D6393" s="77" t="s">
        <v>2</v>
      </c>
      <c r="E6393" s="76" t="s">
        <v>140</v>
      </c>
      <c r="F6393" s="43" t="s">
        <v>131</v>
      </c>
    </row>
    <row r="6395" spans="1:6" x14ac:dyDescent="0.25">
      <c r="A6395" s="44" t="s">
        <v>690</v>
      </c>
      <c r="B6395" s="45"/>
      <c r="C6395" s="61" t="s">
        <v>116</v>
      </c>
      <c r="D6395" s="45" t="s">
        <v>379</v>
      </c>
      <c r="E6395" s="62" t="s">
        <v>116</v>
      </c>
      <c r="F6395" s="46" t="s">
        <v>116</v>
      </c>
    </row>
    <row r="6396" spans="1:6" x14ac:dyDescent="0.25">
      <c r="A6396" s="54" t="s">
        <v>691</v>
      </c>
      <c r="B6396" s="55"/>
      <c r="C6396" s="63">
        <v>1</v>
      </c>
      <c r="D6396" s="55" t="s">
        <v>29</v>
      </c>
      <c r="E6396" s="64">
        <v>45400</v>
      </c>
      <c r="F6396" s="56">
        <v>45400</v>
      </c>
    </row>
    <row r="6397" spans="1:6" x14ac:dyDescent="0.25">
      <c r="A6397" s="54" t="s">
        <v>692</v>
      </c>
      <c r="B6397" s="55"/>
      <c r="C6397" s="63">
        <v>2</v>
      </c>
      <c r="D6397" s="55" t="s">
        <v>29</v>
      </c>
      <c r="E6397" s="64">
        <v>30740</v>
      </c>
      <c r="F6397" s="56">
        <v>61480</v>
      </c>
    </row>
    <row r="6398" spans="1:6" x14ac:dyDescent="0.25">
      <c r="A6398" s="54" t="s">
        <v>693</v>
      </c>
      <c r="B6398" s="55"/>
      <c r="C6398" s="63">
        <v>1</v>
      </c>
      <c r="D6398" s="55" t="s">
        <v>29</v>
      </c>
      <c r="E6398" s="64">
        <v>10300</v>
      </c>
      <c r="F6398" s="56">
        <v>10300</v>
      </c>
    </row>
    <row r="6399" spans="1:6" x14ac:dyDescent="0.25">
      <c r="A6399" s="54" t="s">
        <v>694</v>
      </c>
      <c r="B6399" s="55"/>
      <c r="C6399" s="63">
        <v>1</v>
      </c>
      <c r="D6399" s="55" t="s">
        <v>29</v>
      </c>
      <c r="E6399" s="64">
        <v>6380</v>
      </c>
      <c r="F6399" s="56">
        <v>6380</v>
      </c>
    </row>
    <row r="6400" spans="1:6" x14ac:dyDescent="0.25">
      <c r="A6400" s="54" t="s">
        <v>695</v>
      </c>
      <c r="B6400" s="55"/>
      <c r="C6400" s="63">
        <v>0.125</v>
      </c>
      <c r="D6400" s="55" t="s">
        <v>29</v>
      </c>
      <c r="E6400" s="64">
        <v>12180</v>
      </c>
      <c r="F6400" s="56">
        <v>1523</v>
      </c>
    </row>
    <row r="6401" spans="1:6" x14ac:dyDescent="0.25">
      <c r="A6401" s="54" t="s">
        <v>408</v>
      </c>
      <c r="B6401" s="55"/>
      <c r="C6401" s="63">
        <v>8.9039999999999994E-2</v>
      </c>
      <c r="D6401" s="55" t="s">
        <v>151</v>
      </c>
      <c r="E6401" s="64">
        <v>277401</v>
      </c>
      <c r="F6401" s="56">
        <v>24700</v>
      </c>
    </row>
    <row r="6402" spans="1:6" x14ac:dyDescent="0.25">
      <c r="A6402" s="54" t="s">
        <v>159</v>
      </c>
      <c r="B6402" s="55"/>
      <c r="C6402" s="63">
        <v>0.05</v>
      </c>
      <c r="D6402" s="55" t="s">
        <v>160</v>
      </c>
      <c r="E6402" s="64">
        <v>24700</v>
      </c>
      <c r="F6402" s="56">
        <v>1235</v>
      </c>
    </row>
    <row r="6403" spans="1:6" x14ac:dyDescent="0.25">
      <c r="A6403" s="57"/>
      <c r="B6403" s="55"/>
      <c r="C6403" s="55"/>
      <c r="D6403" s="55"/>
      <c r="E6403" s="55" t="s">
        <v>155</v>
      </c>
      <c r="F6403" s="56">
        <v>151018</v>
      </c>
    </row>
    <row r="6404" spans="1:6" x14ac:dyDescent="0.25">
      <c r="A6404" s="30" t="s">
        <v>0</v>
      </c>
      <c r="B6404" s="84">
        <v>1</v>
      </c>
      <c r="C6404" s="45" t="s">
        <v>169</v>
      </c>
      <c r="D6404" s="45"/>
      <c r="E6404" s="45"/>
      <c r="F6404" s="46">
        <v>151018</v>
      </c>
    </row>
    <row r="6405" spans="1:6" x14ac:dyDescent="0.25">
      <c r="A6405" s="31" t="s">
        <v>170</v>
      </c>
      <c r="B6405" s="45"/>
      <c r="C6405" s="45"/>
      <c r="D6405" s="45"/>
      <c r="E6405" s="45"/>
      <c r="F6405" s="47">
        <v>151018</v>
      </c>
    </row>
    <row r="6407" spans="1:6" x14ac:dyDescent="0.25">
      <c r="A6407" s="48"/>
      <c r="B6407" s="45" t="s">
        <v>134</v>
      </c>
      <c r="C6407" s="45"/>
      <c r="D6407" s="78"/>
      <c r="E6407" s="79" t="s">
        <v>116</v>
      </c>
      <c r="F6407" s="49">
        <v>1376689</v>
      </c>
    </row>
    <row r="6409" spans="1:6" x14ac:dyDescent="0.25">
      <c r="A6409" s="30"/>
      <c r="B6409" s="45"/>
      <c r="C6409" s="45"/>
      <c r="D6409" s="80" t="s">
        <v>135</v>
      </c>
      <c r="E6409" s="81"/>
      <c r="F6409" s="50">
        <v>1376689</v>
      </c>
    </row>
    <row r="6410" spans="1:6" x14ac:dyDescent="0.25">
      <c r="A6410" s="51" t="s">
        <v>696</v>
      </c>
      <c r="B6410" s="45"/>
      <c r="C6410" s="45"/>
      <c r="D6410" s="82"/>
      <c r="E6410" s="45"/>
      <c r="F6410" s="51"/>
    </row>
    <row r="6411" spans="1:6" x14ac:dyDescent="0.25">
      <c r="A6411" s="30"/>
      <c r="B6411" s="45"/>
      <c r="C6411" s="45"/>
      <c r="D6411" s="45"/>
      <c r="E6411" s="45"/>
      <c r="F6411" s="52"/>
    </row>
    <row r="6413" spans="1:6" x14ac:dyDescent="0.25">
      <c r="A6413" s="40" t="s">
        <v>697</v>
      </c>
      <c r="B6413" s="74" t="s">
        <v>698</v>
      </c>
      <c r="C6413" s="75"/>
      <c r="D6413" s="75"/>
      <c r="E6413" s="75"/>
      <c r="F6413" s="41"/>
    </row>
    <row r="6414" spans="1:6" x14ac:dyDescent="0.25">
      <c r="A6414" s="53" t="s">
        <v>139</v>
      </c>
      <c r="B6414" s="76"/>
      <c r="C6414" s="83" t="s">
        <v>0</v>
      </c>
      <c r="D6414" s="77" t="s">
        <v>2</v>
      </c>
      <c r="E6414" s="76" t="s">
        <v>140</v>
      </c>
      <c r="F6414" s="43" t="s">
        <v>131</v>
      </c>
    </row>
    <row r="6416" spans="1:6" x14ac:dyDescent="0.25">
      <c r="A6416" s="44" t="s">
        <v>699</v>
      </c>
      <c r="B6416" s="45"/>
      <c r="C6416" s="61">
        <v>1.05</v>
      </c>
      <c r="D6416" s="45" t="s">
        <v>3</v>
      </c>
      <c r="E6416" s="62">
        <v>2559</v>
      </c>
      <c r="F6416" s="46">
        <v>2687</v>
      </c>
    </row>
    <row r="6417" spans="1:6" x14ac:dyDescent="0.25">
      <c r="A6417" s="44" t="s">
        <v>700</v>
      </c>
      <c r="B6417" s="45"/>
      <c r="C6417" s="61">
        <v>0.16667000000000001</v>
      </c>
      <c r="D6417" s="45" t="s">
        <v>29</v>
      </c>
      <c r="E6417" s="62">
        <v>236</v>
      </c>
      <c r="F6417" s="46">
        <v>39</v>
      </c>
    </row>
    <row r="6418" spans="1:6" x14ac:dyDescent="0.25">
      <c r="A6418" s="44" t="s">
        <v>701</v>
      </c>
      <c r="B6418" s="45"/>
      <c r="C6418" s="61">
        <v>0.3</v>
      </c>
      <c r="D6418" s="45" t="s">
        <v>29</v>
      </c>
      <c r="E6418" s="62">
        <v>410</v>
      </c>
      <c r="F6418" s="46">
        <v>123</v>
      </c>
    </row>
    <row r="6419" spans="1:6" x14ac:dyDescent="0.25">
      <c r="A6419" s="44" t="s">
        <v>702</v>
      </c>
      <c r="B6419" s="45"/>
      <c r="C6419" s="61">
        <v>0.3</v>
      </c>
      <c r="D6419" s="45" t="s">
        <v>29</v>
      </c>
      <c r="E6419" s="62">
        <v>484</v>
      </c>
      <c r="F6419" s="46">
        <v>145</v>
      </c>
    </row>
    <row r="6420" spans="1:6" x14ac:dyDescent="0.25">
      <c r="A6420" s="44" t="s">
        <v>536</v>
      </c>
      <c r="B6420" s="45"/>
      <c r="C6420" s="61">
        <v>1.4999999999999999E-2</v>
      </c>
      <c r="D6420" s="45" t="s">
        <v>29</v>
      </c>
      <c r="E6420" s="62">
        <v>22600</v>
      </c>
      <c r="F6420" s="46">
        <v>339</v>
      </c>
    </row>
    <row r="6421" spans="1:6" x14ac:dyDescent="0.25">
      <c r="A6421" s="44" t="s">
        <v>537</v>
      </c>
      <c r="B6421" s="45"/>
      <c r="C6421" s="61">
        <v>1.4999999999999999E-2</v>
      </c>
      <c r="D6421" s="45" t="s">
        <v>29</v>
      </c>
      <c r="E6421" s="62">
        <v>53881</v>
      </c>
      <c r="F6421" s="46">
        <v>808</v>
      </c>
    </row>
    <row r="6422" spans="1:6" x14ac:dyDescent="0.25">
      <c r="A6422" s="31" t="s">
        <v>144</v>
      </c>
      <c r="B6422" s="45"/>
      <c r="C6422" s="45"/>
      <c r="D6422" s="45"/>
      <c r="E6422" s="45"/>
      <c r="F6422" s="47">
        <v>4141</v>
      </c>
    </row>
    <row r="6424" spans="1:6" x14ac:dyDescent="0.25">
      <c r="A6424" s="53" t="s">
        <v>148</v>
      </c>
      <c r="B6424" s="76"/>
      <c r="C6424" s="77" t="s">
        <v>0</v>
      </c>
      <c r="D6424" s="76" t="s">
        <v>2</v>
      </c>
      <c r="E6424" s="76" t="s">
        <v>149</v>
      </c>
      <c r="F6424" s="43" t="s">
        <v>131</v>
      </c>
    </row>
    <row r="6426" spans="1:6" x14ac:dyDescent="0.25">
      <c r="A6426" s="44" t="s">
        <v>262</v>
      </c>
      <c r="B6426" s="45"/>
      <c r="C6426" s="61" t="s">
        <v>116</v>
      </c>
      <c r="D6426" s="45" t="s">
        <v>151</v>
      </c>
      <c r="E6426" s="62" t="s">
        <v>116</v>
      </c>
      <c r="F6426" s="46" t="s">
        <v>116</v>
      </c>
    </row>
    <row r="6428" spans="1:6" x14ac:dyDescent="0.25">
      <c r="A6428" s="54" t="s">
        <v>263</v>
      </c>
      <c r="B6428" s="55"/>
      <c r="C6428" s="63">
        <v>1</v>
      </c>
      <c r="D6428" s="55" t="s">
        <v>151</v>
      </c>
      <c r="E6428" s="64">
        <v>183297</v>
      </c>
      <c r="F6428" s="56">
        <v>183297</v>
      </c>
    </row>
    <row r="6430" spans="1:6" x14ac:dyDescent="0.25">
      <c r="A6430" s="54" t="s">
        <v>225</v>
      </c>
      <c r="B6430" s="55"/>
      <c r="C6430" s="63">
        <v>1</v>
      </c>
      <c r="D6430" s="55" t="s">
        <v>151</v>
      </c>
      <c r="E6430" s="64">
        <v>56153</v>
      </c>
      <c r="F6430" s="56">
        <v>56153</v>
      </c>
    </row>
    <row r="6432" spans="1:6" x14ac:dyDescent="0.25">
      <c r="A6432" s="54" t="s">
        <v>154</v>
      </c>
      <c r="B6432" s="55"/>
      <c r="C6432" s="63">
        <v>3</v>
      </c>
      <c r="D6432" s="55" t="s">
        <v>151</v>
      </c>
      <c r="E6432" s="64">
        <v>37951</v>
      </c>
      <c r="F6432" s="56">
        <v>113853</v>
      </c>
    </row>
    <row r="6434" spans="1:6" x14ac:dyDescent="0.25">
      <c r="A6434" s="57"/>
      <c r="B6434" s="55"/>
      <c r="C6434" s="55"/>
      <c r="D6434" s="55"/>
      <c r="E6434" s="55" t="s">
        <v>155</v>
      </c>
      <c r="F6434" s="56">
        <v>353303</v>
      </c>
    </row>
    <row r="6435" spans="1:6" x14ac:dyDescent="0.25">
      <c r="A6435" s="30" t="s">
        <v>108</v>
      </c>
      <c r="B6435" s="84">
        <v>81.433220000000006</v>
      </c>
      <c r="C6435" s="45" t="s">
        <v>156</v>
      </c>
      <c r="D6435" s="45"/>
      <c r="E6435" s="45"/>
      <c r="F6435" s="46">
        <v>4339</v>
      </c>
    </row>
    <row r="6437" spans="1:6" x14ac:dyDescent="0.25">
      <c r="A6437" s="31" t="s">
        <v>157</v>
      </c>
      <c r="B6437" s="45"/>
      <c r="C6437" s="45"/>
      <c r="D6437" s="45"/>
      <c r="E6437" s="45"/>
      <c r="F6437" s="47">
        <v>4339</v>
      </c>
    </row>
    <row r="6439" spans="1:6" x14ac:dyDescent="0.25">
      <c r="A6439" s="58" t="s">
        <v>158</v>
      </c>
      <c r="B6439" s="76"/>
      <c r="C6439" s="83" t="s">
        <v>0</v>
      </c>
      <c r="D6439" s="77" t="s">
        <v>2</v>
      </c>
      <c r="E6439" s="76" t="s">
        <v>140</v>
      </c>
      <c r="F6439" s="43" t="s">
        <v>131</v>
      </c>
    </row>
    <row r="6441" spans="1:6" x14ac:dyDescent="0.25">
      <c r="A6441" s="44" t="s">
        <v>159</v>
      </c>
      <c r="B6441" s="45"/>
      <c r="C6441" s="61">
        <v>0.05</v>
      </c>
      <c r="D6441" s="45" t="s">
        <v>160</v>
      </c>
      <c r="E6441" s="62">
        <v>4339</v>
      </c>
      <c r="F6441" s="46">
        <v>217</v>
      </c>
    </row>
    <row r="6443" spans="1:6" x14ac:dyDescent="0.25">
      <c r="A6443" s="31" t="s">
        <v>161</v>
      </c>
      <c r="B6443" s="45"/>
      <c r="C6443" s="45"/>
      <c r="D6443" s="45"/>
      <c r="E6443" s="45"/>
      <c r="F6443" s="47">
        <v>217</v>
      </c>
    </row>
    <row r="6445" spans="1:6" x14ac:dyDescent="0.25">
      <c r="A6445" s="53" t="s">
        <v>194</v>
      </c>
      <c r="B6445" s="76"/>
      <c r="C6445" s="83" t="s">
        <v>0</v>
      </c>
      <c r="D6445" s="77" t="s">
        <v>2</v>
      </c>
      <c r="E6445" s="76" t="s">
        <v>140</v>
      </c>
      <c r="F6445" s="43" t="s">
        <v>131</v>
      </c>
    </row>
    <row r="6447" spans="1:6" x14ac:dyDescent="0.25">
      <c r="A6447" s="44" t="s">
        <v>273</v>
      </c>
      <c r="B6447" s="45"/>
      <c r="C6447" s="61">
        <v>0.2</v>
      </c>
      <c r="D6447" s="45" t="s">
        <v>25</v>
      </c>
      <c r="E6447" s="62">
        <v>7500</v>
      </c>
      <c r="F6447" s="46">
        <v>1500</v>
      </c>
    </row>
    <row r="6448" spans="1:6" x14ac:dyDescent="0.25">
      <c r="A6448" s="31" t="s">
        <v>198</v>
      </c>
      <c r="B6448" s="45"/>
      <c r="C6448" s="45"/>
      <c r="D6448" s="45"/>
      <c r="E6448" s="45"/>
      <c r="F6448" s="47">
        <v>1500</v>
      </c>
    </row>
    <row r="6450" spans="1:6" x14ac:dyDescent="0.25">
      <c r="A6450" s="48"/>
      <c r="B6450" s="45" t="s">
        <v>134</v>
      </c>
      <c r="C6450" s="45"/>
      <c r="D6450" s="78"/>
      <c r="E6450" s="79" t="s">
        <v>116</v>
      </c>
      <c r="F6450" s="49">
        <v>10197</v>
      </c>
    </row>
    <row r="6452" spans="1:6" x14ac:dyDescent="0.25">
      <c r="A6452" s="30"/>
      <c r="B6452" s="45"/>
      <c r="C6452" s="45"/>
      <c r="D6452" s="80" t="s">
        <v>135</v>
      </c>
      <c r="E6452" s="81"/>
      <c r="F6452" s="50">
        <v>10197</v>
      </c>
    </row>
    <row r="6453" spans="1:6" x14ac:dyDescent="0.25">
      <c r="A6453" s="51" t="s">
        <v>703</v>
      </c>
      <c r="B6453" s="45"/>
      <c r="C6453" s="45"/>
      <c r="D6453" s="82"/>
      <c r="E6453" s="45"/>
      <c r="F6453" s="51"/>
    </row>
    <row r="6454" spans="1:6" x14ac:dyDescent="0.25">
      <c r="A6454" s="30"/>
      <c r="B6454" s="45"/>
      <c r="C6454" s="45"/>
      <c r="D6454" s="45"/>
      <c r="E6454" s="45"/>
      <c r="F6454" s="52"/>
    </row>
    <row r="6456" spans="1:6" x14ac:dyDescent="0.25">
      <c r="A6456" s="40" t="s">
        <v>704</v>
      </c>
      <c r="B6456" s="74" t="s">
        <v>705</v>
      </c>
      <c r="C6456" s="75"/>
      <c r="D6456" s="75"/>
      <c r="E6456" s="75"/>
      <c r="F6456" s="41"/>
    </row>
    <row r="6457" spans="1:6" x14ac:dyDescent="0.25">
      <c r="B6457" s="74" t="s">
        <v>706</v>
      </c>
    </row>
    <row r="6460" spans="1:6" x14ac:dyDescent="0.25">
      <c r="A6460" s="59" t="s">
        <v>176</v>
      </c>
      <c r="B6460" s="85"/>
      <c r="C6460" s="76"/>
      <c r="D6460" s="83" t="s">
        <v>177</v>
      </c>
      <c r="E6460" s="85"/>
      <c r="F6460" s="60"/>
    </row>
    <row r="6461" spans="1:6" x14ac:dyDescent="0.25">
      <c r="A6461" s="19"/>
      <c r="B6461" s="65"/>
      <c r="C6461" s="65"/>
      <c r="D6461" s="66"/>
      <c r="E6461" s="65"/>
      <c r="F6461" s="20"/>
    </row>
    <row r="6462" spans="1:6" x14ac:dyDescent="0.25">
      <c r="A6462" s="22" t="s">
        <v>116</v>
      </c>
      <c r="B6462" s="67"/>
      <c r="C6462" s="65"/>
      <c r="D6462" s="67" t="s">
        <v>117</v>
      </c>
      <c r="E6462" s="68" t="s">
        <v>116</v>
      </c>
      <c r="F6462" s="24"/>
    </row>
    <row r="6463" spans="1:6" x14ac:dyDescent="0.25">
      <c r="A6463" s="25" t="s">
        <v>116</v>
      </c>
      <c r="B6463" s="65"/>
      <c r="C6463" s="65"/>
      <c r="D6463" s="67" t="s">
        <v>118</v>
      </c>
      <c r="E6463" s="69" t="s">
        <v>116</v>
      </c>
      <c r="F6463" s="24"/>
    </row>
    <row r="6464" spans="1:6" x14ac:dyDescent="0.25">
      <c r="A6464" s="23" t="s">
        <v>116</v>
      </c>
      <c r="B6464" s="65"/>
      <c r="C6464" s="65"/>
      <c r="D6464" s="67" t="s">
        <v>119</v>
      </c>
      <c r="E6464" s="67" t="s">
        <v>116</v>
      </c>
      <c r="F6464" s="24"/>
    </row>
    <row r="6465" spans="1:6" x14ac:dyDescent="0.25">
      <c r="A6465" s="23" t="s">
        <v>116</v>
      </c>
      <c r="B6465" s="67"/>
      <c r="C6465" s="65"/>
      <c r="D6465" s="67" t="s">
        <v>120</v>
      </c>
      <c r="E6465" s="69">
        <v>65</v>
      </c>
      <c r="F6465" s="24"/>
    </row>
    <row r="6466" spans="1:6" x14ac:dyDescent="0.25">
      <c r="A6466" s="23" t="s">
        <v>116</v>
      </c>
      <c r="B6466" s="67"/>
      <c r="C6466" s="65"/>
      <c r="D6466" s="70"/>
      <c r="E6466" s="66"/>
      <c r="F6466" s="24"/>
    </row>
    <row r="6467" spans="1:6" x14ac:dyDescent="0.25">
      <c r="A6467" s="25"/>
      <c r="B6467" s="65"/>
      <c r="C6467" s="65"/>
      <c r="D6467" s="71"/>
      <c r="E6467" s="65"/>
      <c r="F6467" s="26"/>
    </row>
    <row r="6468" spans="1:6" x14ac:dyDescent="0.25">
      <c r="A6468" s="27"/>
      <c r="B6468" s="70"/>
      <c r="C6468" s="70"/>
      <c r="D6468" s="65"/>
      <c r="E6468" s="65"/>
      <c r="F6468" s="26"/>
    </row>
    <row r="6469" spans="1:6" x14ac:dyDescent="0.25">
      <c r="A6469" s="28" t="s">
        <v>121</v>
      </c>
      <c r="B6469" s="65"/>
      <c r="C6469" s="65"/>
      <c r="D6469" s="65"/>
      <c r="E6469" s="65"/>
      <c r="F6469" s="24"/>
    </row>
    <row r="6470" spans="1:6" x14ac:dyDescent="0.25">
      <c r="A6470" s="29" t="s">
        <v>116</v>
      </c>
      <c r="B6470" s="67"/>
      <c r="C6470" s="67"/>
      <c r="D6470" s="65"/>
      <c r="E6470" s="65"/>
      <c r="F6470" s="24"/>
    </row>
    <row r="6471" spans="1:6" x14ac:dyDescent="0.25">
      <c r="A6471" s="29" t="s">
        <v>116</v>
      </c>
      <c r="B6471" s="67"/>
      <c r="C6471" s="67"/>
      <c r="D6471" s="65"/>
      <c r="E6471" s="65"/>
      <c r="F6471" s="24"/>
    </row>
    <row r="6472" spans="1:6" x14ac:dyDescent="0.25">
      <c r="A6472" s="30" t="s">
        <v>116</v>
      </c>
      <c r="B6472" s="45"/>
      <c r="C6472" s="45"/>
      <c r="F6472" s="32"/>
    </row>
    <row r="6473" spans="1:6" x14ac:dyDescent="0.25">
      <c r="A6473" s="38" t="s">
        <v>126</v>
      </c>
      <c r="B6473" s="73"/>
      <c r="C6473" s="73"/>
      <c r="D6473" s="73"/>
      <c r="E6473" s="73"/>
      <c r="F6473" s="39"/>
    </row>
    <row r="6475" spans="1:6" x14ac:dyDescent="0.25">
      <c r="A6475" s="53" t="s">
        <v>139</v>
      </c>
      <c r="B6475" s="76"/>
      <c r="C6475" s="83" t="s">
        <v>0</v>
      </c>
      <c r="D6475" s="77" t="s">
        <v>2</v>
      </c>
      <c r="E6475" s="76" t="s">
        <v>140</v>
      </c>
      <c r="F6475" s="43" t="s">
        <v>131</v>
      </c>
    </row>
    <row r="6477" spans="1:6" x14ac:dyDescent="0.25">
      <c r="A6477" s="44" t="s">
        <v>699</v>
      </c>
      <c r="B6477" s="45"/>
      <c r="C6477" s="61">
        <v>3</v>
      </c>
      <c r="D6477" s="45" t="s">
        <v>3</v>
      </c>
      <c r="E6477" s="62">
        <v>2278</v>
      </c>
      <c r="F6477" s="46">
        <v>6834</v>
      </c>
    </row>
    <row r="6478" spans="1:6" x14ac:dyDescent="0.25">
      <c r="A6478" s="44" t="s">
        <v>701</v>
      </c>
      <c r="B6478" s="45"/>
      <c r="C6478" s="61">
        <v>1.25</v>
      </c>
      <c r="D6478" s="45" t="s">
        <v>29</v>
      </c>
      <c r="E6478" s="62">
        <v>410</v>
      </c>
      <c r="F6478" s="46">
        <v>513</v>
      </c>
    </row>
    <row r="6479" spans="1:6" x14ac:dyDescent="0.25">
      <c r="A6479" s="44" t="s">
        <v>707</v>
      </c>
      <c r="B6479" s="45"/>
      <c r="C6479" s="61">
        <v>1</v>
      </c>
      <c r="D6479" s="45" t="s">
        <v>29</v>
      </c>
      <c r="E6479" s="62">
        <v>655</v>
      </c>
      <c r="F6479" s="46">
        <v>655</v>
      </c>
    </row>
    <row r="6480" spans="1:6" x14ac:dyDescent="0.25">
      <c r="A6480" s="44" t="s">
        <v>708</v>
      </c>
      <c r="B6480" s="45"/>
      <c r="C6480" s="61">
        <v>1</v>
      </c>
      <c r="D6480" s="45" t="s">
        <v>29</v>
      </c>
      <c r="E6480" s="62">
        <v>290</v>
      </c>
      <c r="F6480" s="46">
        <v>290</v>
      </c>
    </row>
    <row r="6481" spans="1:6" x14ac:dyDescent="0.25">
      <c r="A6481" s="44" t="s">
        <v>709</v>
      </c>
      <c r="B6481" s="45"/>
      <c r="C6481" s="61">
        <v>0.6</v>
      </c>
      <c r="D6481" s="45" t="s">
        <v>3</v>
      </c>
      <c r="E6481" s="62">
        <v>15200</v>
      </c>
      <c r="F6481" s="46">
        <v>9120</v>
      </c>
    </row>
    <row r="6482" spans="1:6" x14ac:dyDescent="0.25">
      <c r="A6482" s="44" t="s">
        <v>710</v>
      </c>
      <c r="B6482" s="45"/>
      <c r="C6482" s="61">
        <v>1</v>
      </c>
      <c r="D6482" s="45" t="s">
        <v>29</v>
      </c>
      <c r="E6482" s="62">
        <v>3686</v>
      </c>
      <c r="F6482" s="46">
        <v>3686</v>
      </c>
    </row>
    <row r="6483" spans="1:6" x14ac:dyDescent="0.25">
      <c r="A6483" s="44" t="s">
        <v>711</v>
      </c>
      <c r="B6483" s="45"/>
      <c r="C6483" s="61">
        <v>1</v>
      </c>
      <c r="D6483" s="45" t="s">
        <v>29</v>
      </c>
      <c r="E6483" s="62">
        <v>2600</v>
      </c>
      <c r="F6483" s="46">
        <v>2600</v>
      </c>
    </row>
    <row r="6484" spans="1:6" x14ac:dyDescent="0.25">
      <c r="A6484" s="44" t="s">
        <v>712</v>
      </c>
      <c r="B6484" s="45"/>
      <c r="C6484" s="61">
        <v>1</v>
      </c>
      <c r="D6484" s="45" t="s">
        <v>29</v>
      </c>
      <c r="E6484" s="62">
        <v>1900</v>
      </c>
      <c r="F6484" s="46">
        <v>1900</v>
      </c>
    </row>
    <row r="6485" spans="1:6" x14ac:dyDescent="0.25">
      <c r="A6485" s="44" t="s">
        <v>713</v>
      </c>
      <c r="B6485" s="45"/>
      <c r="C6485" s="61">
        <v>1</v>
      </c>
      <c r="D6485" s="45" t="s">
        <v>29</v>
      </c>
      <c r="E6485" s="62">
        <v>845</v>
      </c>
      <c r="F6485" s="46">
        <v>845</v>
      </c>
    </row>
    <row r="6486" spans="1:6" x14ac:dyDescent="0.25">
      <c r="A6486" s="44" t="s">
        <v>714</v>
      </c>
      <c r="B6486" s="45"/>
      <c r="C6486" s="61">
        <v>0.16700000000000001</v>
      </c>
      <c r="D6486" s="45" t="s">
        <v>115</v>
      </c>
      <c r="E6486" s="62">
        <v>25000</v>
      </c>
      <c r="F6486" s="46">
        <v>4175</v>
      </c>
    </row>
    <row r="6487" spans="1:6" x14ac:dyDescent="0.25">
      <c r="A6487" s="44" t="s">
        <v>715</v>
      </c>
      <c r="B6487" s="45"/>
      <c r="C6487" s="61">
        <v>0.16700000000000001</v>
      </c>
      <c r="D6487" s="45" t="s">
        <v>115</v>
      </c>
      <c r="E6487" s="62">
        <v>25000</v>
      </c>
      <c r="F6487" s="46">
        <v>4175</v>
      </c>
    </row>
    <row r="6488" spans="1:6" x14ac:dyDescent="0.25">
      <c r="A6488" s="44" t="s">
        <v>536</v>
      </c>
      <c r="B6488" s="45"/>
      <c r="C6488" s="61">
        <v>1.4999999999999999E-2</v>
      </c>
      <c r="D6488" s="45" t="s">
        <v>29</v>
      </c>
      <c r="E6488" s="62">
        <v>22600</v>
      </c>
      <c r="F6488" s="46">
        <v>339</v>
      </c>
    </row>
    <row r="6489" spans="1:6" x14ac:dyDescent="0.25">
      <c r="A6489" s="44" t="s">
        <v>537</v>
      </c>
      <c r="B6489" s="45"/>
      <c r="C6489" s="61">
        <v>1.4999999999999999E-2</v>
      </c>
      <c r="D6489" s="45" t="s">
        <v>29</v>
      </c>
      <c r="E6489" s="62">
        <v>53881</v>
      </c>
      <c r="F6489" s="46">
        <v>808</v>
      </c>
    </row>
    <row r="6490" spans="1:6" x14ac:dyDescent="0.25">
      <c r="A6490" s="31" t="s">
        <v>144</v>
      </c>
      <c r="B6490" s="45"/>
      <c r="C6490" s="45"/>
      <c r="D6490" s="45"/>
      <c r="E6490" s="45"/>
      <c r="F6490" s="47">
        <v>35940</v>
      </c>
    </row>
    <row r="6492" spans="1:6" x14ac:dyDescent="0.25">
      <c r="A6492" s="53" t="s">
        <v>148</v>
      </c>
      <c r="B6492" s="76"/>
      <c r="C6492" s="77" t="s">
        <v>0</v>
      </c>
      <c r="D6492" s="76" t="s">
        <v>2</v>
      </c>
      <c r="E6492" s="76" t="s">
        <v>149</v>
      </c>
      <c r="F6492" s="43" t="s">
        <v>131</v>
      </c>
    </row>
    <row r="6494" spans="1:6" x14ac:dyDescent="0.25">
      <c r="A6494" s="44" t="s">
        <v>262</v>
      </c>
      <c r="B6494" s="45"/>
      <c r="C6494" s="61" t="s">
        <v>116</v>
      </c>
      <c r="D6494" s="45" t="s">
        <v>151</v>
      </c>
      <c r="E6494" s="62" t="s">
        <v>116</v>
      </c>
      <c r="F6494" s="46" t="s">
        <v>116</v>
      </c>
    </row>
    <row r="6496" spans="1:6" x14ac:dyDescent="0.25">
      <c r="A6496" s="54" t="s">
        <v>263</v>
      </c>
      <c r="B6496" s="55"/>
      <c r="C6496" s="63">
        <v>1</v>
      </c>
      <c r="D6496" s="55" t="s">
        <v>151</v>
      </c>
      <c r="E6496" s="64">
        <v>183297</v>
      </c>
      <c r="F6496" s="56">
        <v>183297</v>
      </c>
    </row>
    <row r="6498" spans="1:6" x14ac:dyDescent="0.25">
      <c r="A6498" s="54" t="s">
        <v>225</v>
      </c>
      <c r="B6498" s="55"/>
      <c r="C6498" s="63">
        <v>1</v>
      </c>
      <c r="D6498" s="55" t="s">
        <v>151</v>
      </c>
      <c r="E6498" s="64">
        <v>56153</v>
      </c>
      <c r="F6498" s="56">
        <v>56153</v>
      </c>
    </row>
    <row r="6500" spans="1:6" x14ac:dyDescent="0.25">
      <c r="A6500" s="54" t="s">
        <v>154</v>
      </c>
      <c r="B6500" s="55"/>
      <c r="C6500" s="63">
        <v>3</v>
      </c>
      <c r="D6500" s="55" t="s">
        <v>151</v>
      </c>
      <c r="E6500" s="64">
        <v>37951</v>
      </c>
      <c r="F6500" s="56">
        <v>113853</v>
      </c>
    </row>
    <row r="6502" spans="1:6" x14ac:dyDescent="0.25">
      <c r="A6502" s="57"/>
      <c r="B6502" s="55"/>
      <c r="C6502" s="55"/>
      <c r="D6502" s="55"/>
      <c r="E6502" s="55" t="s">
        <v>155</v>
      </c>
      <c r="F6502" s="56">
        <v>353303</v>
      </c>
    </row>
    <row r="6503" spans="1:6" x14ac:dyDescent="0.25">
      <c r="A6503" s="30" t="s">
        <v>108</v>
      </c>
      <c r="B6503" s="84">
        <v>14.13228</v>
      </c>
      <c r="C6503" s="45" t="s">
        <v>156</v>
      </c>
      <c r="D6503" s="45"/>
      <c r="E6503" s="45"/>
      <c r="F6503" s="46">
        <v>25000</v>
      </c>
    </row>
    <row r="6505" spans="1:6" x14ac:dyDescent="0.25">
      <c r="A6505" s="31" t="s">
        <v>157</v>
      </c>
      <c r="B6505" s="45"/>
      <c r="C6505" s="45"/>
      <c r="D6505" s="45"/>
      <c r="E6505" s="45"/>
      <c r="F6505" s="47">
        <v>25000</v>
      </c>
    </row>
    <row r="6507" spans="1:6" x14ac:dyDescent="0.25">
      <c r="A6507" s="58" t="s">
        <v>158</v>
      </c>
      <c r="B6507" s="76"/>
      <c r="C6507" s="83" t="s">
        <v>0</v>
      </c>
      <c r="D6507" s="77" t="s">
        <v>2</v>
      </c>
      <c r="E6507" s="76" t="s">
        <v>140</v>
      </c>
      <c r="F6507" s="43" t="s">
        <v>131</v>
      </c>
    </row>
    <row r="6509" spans="1:6" x14ac:dyDescent="0.25">
      <c r="A6509" s="44" t="s">
        <v>159</v>
      </c>
      <c r="B6509" s="45"/>
      <c r="C6509" s="61">
        <v>0.05</v>
      </c>
      <c r="D6509" s="45" t="s">
        <v>160</v>
      </c>
      <c r="E6509" s="62">
        <v>25000</v>
      </c>
      <c r="F6509" s="46">
        <v>1250</v>
      </c>
    </row>
    <row r="6511" spans="1:6" x14ac:dyDescent="0.25">
      <c r="A6511" s="31" t="s">
        <v>161</v>
      </c>
      <c r="B6511" s="45"/>
      <c r="C6511" s="45"/>
      <c r="D6511" s="45"/>
      <c r="E6511" s="45"/>
      <c r="F6511" s="47">
        <v>1250</v>
      </c>
    </row>
    <row r="6513" spans="1:6" x14ac:dyDescent="0.25">
      <c r="A6513" s="53" t="s">
        <v>194</v>
      </c>
      <c r="B6513" s="76"/>
      <c r="C6513" s="83" t="s">
        <v>0</v>
      </c>
      <c r="D6513" s="77" t="s">
        <v>2</v>
      </c>
      <c r="E6513" s="76" t="s">
        <v>140</v>
      </c>
      <c r="F6513" s="43" t="s">
        <v>131</v>
      </c>
    </row>
    <row r="6515" spans="1:6" x14ac:dyDescent="0.25">
      <c r="A6515" s="44" t="s">
        <v>273</v>
      </c>
      <c r="B6515" s="45"/>
      <c r="C6515" s="61">
        <v>0.2</v>
      </c>
      <c r="D6515" s="45" t="s">
        <v>25</v>
      </c>
      <c r="E6515" s="62">
        <v>7500</v>
      </c>
      <c r="F6515" s="46">
        <v>1500</v>
      </c>
    </row>
    <row r="6516" spans="1:6" x14ac:dyDescent="0.25">
      <c r="A6516" s="31" t="s">
        <v>198</v>
      </c>
      <c r="B6516" s="45"/>
      <c r="C6516" s="45"/>
      <c r="D6516" s="45"/>
      <c r="E6516" s="45"/>
      <c r="F6516" s="47">
        <v>1500</v>
      </c>
    </row>
    <row r="6518" spans="1:6" x14ac:dyDescent="0.25">
      <c r="A6518" s="48"/>
      <c r="B6518" s="45" t="s">
        <v>134</v>
      </c>
      <c r="C6518" s="45"/>
      <c r="D6518" s="78"/>
      <c r="E6518" s="79" t="s">
        <v>116</v>
      </c>
      <c r="F6518" s="49">
        <v>63690</v>
      </c>
    </row>
    <row r="6520" spans="1:6" x14ac:dyDescent="0.25">
      <c r="A6520" s="30"/>
      <c r="B6520" s="45"/>
      <c r="C6520" s="45"/>
      <c r="D6520" s="80" t="s">
        <v>135</v>
      </c>
      <c r="E6520" s="81"/>
      <c r="F6520" s="50">
        <v>63690</v>
      </c>
    </row>
    <row r="6521" spans="1:6" x14ac:dyDescent="0.25">
      <c r="A6521" s="51" t="s">
        <v>716</v>
      </c>
      <c r="B6521" s="45"/>
      <c r="C6521" s="45"/>
      <c r="D6521" s="82"/>
      <c r="E6521" s="45"/>
      <c r="F6521" s="51"/>
    </row>
    <row r="6522" spans="1:6" x14ac:dyDescent="0.25">
      <c r="A6522" s="30"/>
      <c r="B6522" s="45"/>
      <c r="C6522" s="45"/>
      <c r="D6522" s="45"/>
      <c r="E6522" s="45"/>
      <c r="F6522" s="52"/>
    </row>
    <row r="6524" spans="1:6" x14ac:dyDescent="0.25">
      <c r="A6524" s="40" t="s">
        <v>717</v>
      </c>
      <c r="B6524" s="74" t="s">
        <v>718</v>
      </c>
      <c r="C6524" s="75"/>
      <c r="D6524" s="75"/>
      <c r="E6524" s="75"/>
      <c r="F6524" s="41"/>
    </row>
    <row r="6525" spans="1:6" x14ac:dyDescent="0.25">
      <c r="A6525" s="53" t="s">
        <v>139</v>
      </c>
      <c r="B6525" s="76"/>
      <c r="C6525" s="83" t="s">
        <v>0</v>
      </c>
      <c r="D6525" s="77" t="s">
        <v>2</v>
      </c>
      <c r="E6525" s="76" t="s">
        <v>140</v>
      </c>
      <c r="F6525" s="43" t="s">
        <v>131</v>
      </c>
    </row>
    <row r="6527" spans="1:6" x14ac:dyDescent="0.25">
      <c r="A6527" s="44" t="s">
        <v>719</v>
      </c>
      <c r="B6527" s="45"/>
      <c r="C6527" s="61">
        <v>1</v>
      </c>
      <c r="D6527" s="45" t="s">
        <v>29</v>
      </c>
      <c r="E6527" s="62">
        <v>20000</v>
      </c>
      <c r="F6527" s="46">
        <v>20000</v>
      </c>
    </row>
    <row r="6528" spans="1:6" x14ac:dyDescent="0.25">
      <c r="A6528" s="44" t="s">
        <v>478</v>
      </c>
      <c r="B6528" s="45"/>
      <c r="C6528" s="61">
        <v>0.14285999999999999</v>
      </c>
      <c r="D6528" s="45" t="s">
        <v>29</v>
      </c>
      <c r="E6528" s="62">
        <v>14000</v>
      </c>
      <c r="F6528" s="46">
        <v>2000</v>
      </c>
    </row>
    <row r="6529" spans="1:6" x14ac:dyDescent="0.25">
      <c r="A6529" s="31" t="s">
        <v>144</v>
      </c>
      <c r="B6529" s="45"/>
      <c r="C6529" s="45"/>
      <c r="D6529" s="45"/>
      <c r="E6529" s="45"/>
      <c r="F6529" s="47">
        <v>22000</v>
      </c>
    </row>
    <row r="6531" spans="1:6" x14ac:dyDescent="0.25">
      <c r="A6531" s="53" t="s">
        <v>148</v>
      </c>
      <c r="B6531" s="76"/>
      <c r="C6531" s="77" t="s">
        <v>0</v>
      </c>
      <c r="D6531" s="76" t="s">
        <v>2</v>
      </c>
      <c r="E6531" s="76" t="s">
        <v>149</v>
      </c>
      <c r="F6531" s="43" t="s">
        <v>131</v>
      </c>
    </row>
    <row r="6533" spans="1:6" x14ac:dyDescent="0.25">
      <c r="A6533" s="44" t="s">
        <v>408</v>
      </c>
      <c r="B6533" s="45"/>
      <c r="C6533" s="61" t="s">
        <v>116</v>
      </c>
      <c r="D6533" s="45" t="s">
        <v>151</v>
      </c>
      <c r="E6533" s="62" t="s">
        <v>116</v>
      </c>
      <c r="F6533" s="46" t="s">
        <v>116</v>
      </c>
    </row>
    <row r="6535" spans="1:6" x14ac:dyDescent="0.25">
      <c r="A6535" s="54" t="s">
        <v>263</v>
      </c>
      <c r="B6535" s="55"/>
      <c r="C6535" s="63">
        <v>1</v>
      </c>
      <c r="D6535" s="55" t="s">
        <v>151</v>
      </c>
      <c r="E6535" s="64">
        <v>183297</v>
      </c>
      <c r="F6535" s="56">
        <v>183297</v>
      </c>
    </row>
    <row r="6537" spans="1:6" x14ac:dyDescent="0.25">
      <c r="A6537" s="54" t="s">
        <v>225</v>
      </c>
      <c r="B6537" s="55"/>
      <c r="C6537" s="63">
        <v>1</v>
      </c>
      <c r="D6537" s="55" t="s">
        <v>151</v>
      </c>
      <c r="E6537" s="64">
        <v>56153</v>
      </c>
      <c r="F6537" s="56">
        <v>56153</v>
      </c>
    </row>
    <row r="6539" spans="1:6" x14ac:dyDescent="0.25">
      <c r="A6539" s="54" t="s">
        <v>154</v>
      </c>
      <c r="B6539" s="55"/>
      <c r="C6539" s="63">
        <v>1</v>
      </c>
      <c r="D6539" s="55" t="s">
        <v>151</v>
      </c>
      <c r="E6539" s="64">
        <v>37951</v>
      </c>
      <c r="F6539" s="56">
        <v>37951</v>
      </c>
    </row>
    <row r="6541" spans="1:6" x14ac:dyDescent="0.25">
      <c r="A6541" s="57"/>
      <c r="B6541" s="55"/>
      <c r="C6541" s="55"/>
      <c r="D6541" s="55"/>
      <c r="E6541" s="55" t="s">
        <v>155</v>
      </c>
      <c r="F6541" s="56">
        <v>277401</v>
      </c>
    </row>
    <row r="6542" spans="1:6" x14ac:dyDescent="0.25">
      <c r="A6542" s="30" t="s">
        <v>108</v>
      </c>
      <c r="B6542" s="84">
        <v>18.494540000000001</v>
      </c>
      <c r="C6542" s="45" t="s">
        <v>156</v>
      </c>
      <c r="D6542" s="45"/>
      <c r="E6542" s="45"/>
      <c r="F6542" s="46">
        <v>14999</v>
      </c>
    </row>
    <row r="6544" spans="1:6" x14ac:dyDescent="0.25">
      <c r="A6544" s="31" t="s">
        <v>157</v>
      </c>
      <c r="B6544" s="45"/>
      <c r="C6544" s="45"/>
      <c r="D6544" s="45"/>
      <c r="E6544" s="45"/>
      <c r="F6544" s="47">
        <v>14999</v>
      </c>
    </row>
    <row r="6546" spans="1:6" x14ac:dyDescent="0.25">
      <c r="A6546" s="58" t="s">
        <v>158</v>
      </c>
      <c r="B6546" s="76"/>
      <c r="C6546" s="83" t="s">
        <v>0</v>
      </c>
      <c r="D6546" s="77" t="s">
        <v>2</v>
      </c>
      <c r="E6546" s="76" t="s">
        <v>140</v>
      </c>
      <c r="F6546" s="43" t="s">
        <v>131</v>
      </c>
    </row>
    <row r="6548" spans="1:6" x14ac:dyDescent="0.25">
      <c r="A6548" s="44" t="s">
        <v>159</v>
      </c>
      <c r="B6548" s="45"/>
      <c r="C6548" s="61">
        <v>0.05</v>
      </c>
      <c r="D6548" s="45" t="s">
        <v>160</v>
      </c>
      <c r="E6548" s="62">
        <v>14999</v>
      </c>
      <c r="F6548" s="46">
        <v>750</v>
      </c>
    </row>
    <row r="6550" spans="1:6" x14ac:dyDescent="0.25">
      <c r="A6550" s="31" t="s">
        <v>161</v>
      </c>
      <c r="B6550" s="45"/>
      <c r="C6550" s="45"/>
      <c r="D6550" s="45"/>
      <c r="E6550" s="45"/>
      <c r="F6550" s="47">
        <v>750</v>
      </c>
    </row>
    <row r="6552" spans="1:6" x14ac:dyDescent="0.25">
      <c r="A6552" s="48"/>
      <c r="B6552" s="45" t="s">
        <v>134</v>
      </c>
      <c r="C6552" s="45"/>
      <c r="D6552" s="78"/>
      <c r="E6552" s="79" t="s">
        <v>116</v>
      </c>
      <c r="F6552" s="49">
        <v>37749</v>
      </c>
    </row>
    <row r="6554" spans="1:6" x14ac:dyDescent="0.25">
      <c r="A6554" s="30"/>
      <c r="B6554" s="45"/>
      <c r="C6554" s="45"/>
      <c r="D6554" s="80" t="s">
        <v>135</v>
      </c>
      <c r="E6554" s="81"/>
      <c r="F6554" s="50">
        <v>37749</v>
      </c>
    </row>
    <row r="6555" spans="1:6" x14ac:dyDescent="0.25">
      <c r="A6555" s="51" t="s">
        <v>720</v>
      </c>
      <c r="B6555" s="45"/>
      <c r="C6555" s="45"/>
      <c r="D6555" s="82"/>
      <c r="E6555" s="45"/>
      <c r="F6555" s="51"/>
    </row>
    <row r="6556" spans="1:6" x14ac:dyDescent="0.25">
      <c r="A6556" s="30"/>
      <c r="B6556" s="45"/>
      <c r="C6556" s="45"/>
      <c r="D6556" s="45"/>
      <c r="E6556" s="45"/>
      <c r="F6556" s="52"/>
    </row>
    <row r="6558" spans="1:6" x14ac:dyDescent="0.25">
      <c r="A6558" s="40" t="s">
        <v>721</v>
      </c>
      <c r="B6558" s="74" t="s">
        <v>722</v>
      </c>
      <c r="C6558" s="75"/>
      <c r="D6558" s="75"/>
      <c r="E6558" s="75"/>
      <c r="F6558" s="41"/>
    </row>
    <row r="6559" spans="1:6" x14ac:dyDescent="0.25">
      <c r="A6559" s="53" t="s">
        <v>139</v>
      </c>
      <c r="B6559" s="76"/>
      <c r="C6559" s="83" t="s">
        <v>0</v>
      </c>
      <c r="D6559" s="77" t="s">
        <v>2</v>
      </c>
      <c r="E6559" s="76" t="s">
        <v>140</v>
      </c>
      <c r="F6559" s="43" t="s">
        <v>131</v>
      </c>
    </row>
    <row r="6561" spans="1:6" x14ac:dyDescent="0.25">
      <c r="A6561" s="44" t="s">
        <v>546</v>
      </c>
      <c r="B6561" s="45"/>
      <c r="C6561" s="61">
        <v>0.94</v>
      </c>
      <c r="D6561" s="45" t="s">
        <v>3</v>
      </c>
      <c r="E6561" s="62">
        <v>7576</v>
      </c>
      <c r="F6561" s="46">
        <v>7121</v>
      </c>
    </row>
    <row r="6562" spans="1:6" x14ac:dyDescent="0.25">
      <c r="A6562" s="44" t="s">
        <v>723</v>
      </c>
      <c r="B6562" s="45"/>
      <c r="C6562" s="61">
        <v>0.82</v>
      </c>
      <c r="D6562" s="45" t="s">
        <v>29</v>
      </c>
      <c r="E6562" s="62">
        <v>2045</v>
      </c>
      <c r="F6562" s="46">
        <v>1677</v>
      </c>
    </row>
    <row r="6564" spans="1:6" x14ac:dyDescent="0.25">
      <c r="A6564" s="59" t="s">
        <v>176</v>
      </c>
      <c r="B6564" s="85"/>
      <c r="C6564" s="76"/>
      <c r="D6564" s="83" t="s">
        <v>177</v>
      </c>
      <c r="E6564" s="85"/>
      <c r="F6564" s="60"/>
    </row>
    <row r="6565" spans="1:6" x14ac:dyDescent="0.25">
      <c r="A6565" s="19"/>
      <c r="B6565" s="65"/>
      <c r="C6565" s="65"/>
      <c r="D6565" s="66"/>
      <c r="E6565" s="65"/>
      <c r="F6565" s="20"/>
    </row>
    <row r="6566" spans="1:6" x14ac:dyDescent="0.25">
      <c r="A6566" s="22" t="s">
        <v>116</v>
      </c>
      <c r="B6566" s="67"/>
      <c r="C6566" s="65"/>
      <c r="D6566" s="67" t="s">
        <v>117</v>
      </c>
      <c r="E6566" s="68" t="s">
        <v>116</v>
      </c>
      <c r="F6566" s="24"/>
    </row>
    <row r="6567" spans="1:6" x14ac:dyDescent="0.25">
      <c r="A6567" s="25" t="s">
        <v>116</v>
      </c>
      <c r="B6567" s="65"/>
      <c r="C6567" s="65"/>
      <c r="D6567" s="67" t="s">
        <v>118</v>
      </c>
      <c r="E6567" s="69" t="s">
        <v>116</v>
      </c>
      <c r="F6567" s="24"/>
    </row>
    <row r="6568" spans="1:6" x14ac:dyDescent="0.25">
      <c r="A6568" s="23" t="s">
        <v>116</v>
      </c>
      <c r="B6568" s="65"/>
      <c r="C6568" s="65"/>
      <c r="D6568" s="67" t="s">
        <v>119</v>
      </c>
      <c r="E6568" s="67" t="s">
        <v>116</v>
      </c>
      <c r="F6568" s="24"/>
    </row>
    <row r="6569" spans="1:6" x14ac:dyDescent="0.25">
      <c r="A6569" s="23" t="s">
        <v>116</v>
      </c>
      <c r="B6569" s="67"/>
      <c r="C6569" s="65"/>
      <c r="D6569" s="67" t="s">
        <v>120</v>
      </c>
      <c r="E6569" s="69">
        <v>66</v>
      </c>
      <c r="F6569" s="24"/>
    </row>
    <row r="6570" spans="1:6" x14ac:dyDescent="0.25">
      <c r="A6570" s="23" t="s">
        <v>116</v>
      </c>
      <c r="B6570" s="67"/>
      <c r="C6570" s="65"/>
      <c r="D6570" s="70"/>
      <c r="E6570" s="66"/>
      <c r="F6570" s="24"/>
    </row>
    <row r="6571" spans="1:6" x14ac:dyDescent="0.25">
      <c r="A6571" s="25"/>
      <c r="B6571" s="65"/>
      <c r="C6571" s="65"/>
      <c r="D6571" s="71"/>
      <c r="E6571" s="65"/>
      <c r="F6571" s="26"/>
    </row>
    <row r="6572" spans="1:6" x14ac:dyDescent="0.25">
      <c r="A6572" s="27"/>
      <c r="B6572" s="70"/>
      <c r="C6572" s="70"/>
      <c r="D6572" s="65"/>
      <c r="E6572" s="65"/>
      <c r="F6572" s="26"/>
    </row>
    <row r="6573" spans="1:6" x14ac:dyDescent="0.25">
      <c r="A6573" s="28" t="s">
        <v>121</v>
      </c>
      <c r="B6573" s="65"/>
      <c r="C6573" s="65"/>
      <c r="D6573" s="65"/>
      <c r="E6573" s="65"/>
      <c r="F6573" s="24"/>
    </row>
    <row r="6574" spans="1:6" x14ac:dyDescent="0.25">
      <c r="A6574" s="29" t="s">
        <v>116</v>
      </c>
      <c r="B6574" s="67"/>
      <c r="C6574" s="67"/>
      <c r="D6574" s="65"/>
      <c r="E6574" s="65"/>
      <c r="F6574" s="24"/>
    </row>
    <row r="6575" spans="1:6" x14ac:dyDescent="0.25">
      <c r="A6575" s="29" t="s">
        <v>116</v>
      </c>
      <c r="B6575" s="67"/>
      <c r="C6575" s="67"/>
      <c r="D6575" s="65"/>
      <c r="E6575" s="65"/>
      <c r="F6575" s="24"/>
    </row>
    <row r="6576" spans="1:6" x14ac:dyDescent="0.25">
      <c r="A6576" s="30" t="s">
        <v>116</v>
      </c>
      <c r="B6576" s="45"/>
      <c r="C6576" s="45"/>
      <c r="F6576" s="32"/>
    </row>
    <row r="6577" spans="1:6" x14ac:dyDescent="0.25">
      <c r="A6577" s="38" t="s">
        <v>126</v>
      </c>
      <c r="B6577" s="73"/>
      <c r="C6577" s="73"/>
      <c r="D6577" s="73"/>
      <c r="E6577" s="73"/>
      <c r="F6577" s="39"/>
    </row>
    <row r="6579" spans="1:6" x14ac:dyDescent="0.25">
      <c r="A6579" s="44" t="s">
        <v>724</v>
      </c>
      <c r="B6579" s="45"/>
      <c r="C6579" s="61">
        <v>0.45</v>
      </c>
      <c r="D6579" s="45" t="s">
        <v>29</v>
      </c>
      <c r="E6579" s="62">
        <v>2510</v>
      </c>
      <c r="F6579" s="46">
        <v>1130</v>
      </c>
    </row>
    <row r="6581" spans="1:6" x14ac:dyDescent="0.25">
      <c r="A6581" s="44" t="s">
        <v>725</v>
      </c>
      <c r="B6581" s="45"/>
      <c r="C6581" s="61">
        <v>0.12</v>
      </c>
      <c r="D6581" s="45" t="s">
        <v>29</v>
      </c>
      <c r="E6581" s="62">
        <v>1697</v>
      </c>
      <c r="F6581" s="46">
        <v>204</v>
      </c>
    </row>
    <row r="6582" spans="1:6" x14ac:dyDescent="0.25">
      <c r="A6582" s="44" t="s">
        <v>726</v>
      </c>
      <c r="B6582" s="45"/>
      <c r="C6582" s="61">
        <v>0.16600000000000001</v>
      </c>
      <c r="D6582" s="45" t="s">
        <v>29</v>
      </c>
      <c r="E6582" s="62">
        <v>4120</v>
      </c>
      <c r="F6582" s="46">
        <v>684</v>
      </c>
    </row>
    <row r="6583" spans="1:6" x14ac:dyDescent="0.25">
      <c r="A6583" s="44" t="s">
        <v>727</v>
      </c>
      <c r="B6583" s="45"/>
      <c r="C6583" s="61">
        <v>0.47</v>
      </c>
      <c r="D6583" s="45" t="s">
        <v>29</v>
      </c>
      <c r="E6583" s="62">
        <v>4659</v>
      </c>
      <c r="F6583" s="46">
        <v>2190</v>
      </c>
    </row>
    <row r="6584" spans="1:6" x14ac:dyDescent="0.25">
      <c r="A6584" s="44" t="s">
        <v>728</v>
      </c>
      <c r="B6584" s="45"/>
      <c r="C6584" s="61">
        <v>0.41</v>
      </c>
      <c r="D6584" s="45" t="s">
        <v>29</v>
      </c>
      <c r="E6584" s="62">
        <v>699</v>
      </c>
      <c r="F6584" s="46">
        <v>287</v>
      </c>
    </row>
    <row r="6585" spans="1:6" x14ac:dyDescent="0.25">
      <c r="A6585" s="44" t="s">
        <v>729</v>
      </c>
      <c r="B6585" s="45"/>
      <c r="C6585" s="61">
        <v>0.53</v>
      </c>
      <c r="D6585" s="45" t="s">
        <v>29</v>
      </c>
      <c r="E6585" s="62">
        <v>4800</v>
      </c>
      <c r="F6585" s="46">
        <v>2544</v>
      </c>
    </row>
    <row r="6586" spans="1:6" x14ac:dyDescent="0.25">
      <c r="A6586" s="44" t="s">
        <v>535</v>
      </c>
      <c r="B6586" s="45"/>
      <c r="C6586" s="61">
        <v>0.98836999999999997</v>
      </c>
      <c r="D6586" s="45" t="s">
        <v>29</v>
      </c>
      <c r="E6586" s="62">
        <v>12410</v>
      </c>
      <c r="F6586" s="46">
        <v>12266</v>
      </c>
    </row>
    <row r="6587" spans="1:6" x14ac:dyDescent="0.25">
      <c r="A6587" s="44" t="s">
        <v>730</v>
      </c>
      <c r="B6587" s="45"/>
      <c r="C6587" s="61">
        <v>0.69</v>
      </c>
      <c r="D6587" s="45" t="s">
        <v>29</v>
      </c>
      <c r="E6587" s="62">
        <v>6921</v>
      </c>
      <c r="F6587" s="46">
        <v>4775</v>
      </c>
    </row>
    <row r="6588" spans="1:6" x14ac:dyDescent="0.25">
      <c r="A6588" s="44" t="s">
        <v>536</v>
      </c>
      <c r="B6588" s="45"/>
      <c r="C6588" s="61">
        <v>1.4999999999999999E-2</v>
      </c>
      <c r="D6588" s="45" t="s">
        <v>29</v>
      </c>
      <c r="E6588" s="62">
        <v>22600</v>
      </c>
      <c r="F6588" s="46">
        <v>339</v>
      </c>
    </row>
    <row r="6589" spans="1:6" x14ac:dyDescent="0.25">
      <c r="A6589" s="44" t="s">
        <v>537</v>
      </c>
      <c r="B6589" s="45"/>
      <c r="C6589" s="61">
        <v>1.4999999999999999E-2</v>
      </c>
      <c r="D6589" s="45" t="s">
        <v>29</v>
      </c>
      <c r="E6589" s="62">
        <v>53881</v>
      </c>
      <c r="F6589" s="46">
        <v>808</v>
      </c>
    </row>
    <row r="6590" spans="1:6" x14ac:dyDescent="0.25">
      <c r="A6590" s="44" t="s">
        <v>142</v>
      </c>
      <c r="B6590" s="45"/>
      <c r="C6590" s="61">
        <v>0.5</v>
      </c>
      <c r="D6590" s="45" t="s">
        <v>110</v>
      </c>
      <c r="E6590" s="62">
        <v>2000</v>
      </c>
      <c r="F6590" s="46">
        <v>1000</v>
      </c>
    </row>
    <row r="6591" spans="1:6" x14ac:dyDescent="0.25">
      <c r="A6591" s="31" t="s">
        <v>144</v>
      </c>
      <c r="B6591" s="45"/>
      <c r="C6591" s="45"/>
      <c r="D6591" s="45"/>
      <c r="E6591" s="45"/>
      <c r="F6591" s="47">
        <v>35025</v>
      </c>
    </row>
    <row r="6593" spans="1:6" x14ac:dyDescent="0.25">
      <c r="A6593" s="53" t="s">
        <v>148</v>
      </c>
      <c r="B6593" s="76"/>
      <c r="C6593" s="77" t="s">
        <v>0</v>
      </c>
      <c r="D6593" s="76" t="s">
        <v>2</v>
      </c>
      <c r="E6593" s="76" t="s">
        <v>149</v>
      </c>
      <c r="F6593" s="43" t="s">
        <v>131</v>
      </c>
    </row>
    <row r="6595" spans="1:6" x14ac:dyDescent="0.25">
      <c r="A6595" s="44" t="s">
        <v>262</v>
      </c>
      <c r="B6595" s="45"/>
      <c r="C6595" s="61" t="s">
        <v>116</v>
      </c>
      <c r="D6595" s="45" t="s">
        <v>151</v>
      </c>
      <c r="E6595" s="62" t="s">
        <v>116</v>
      </c>
      <c r="F6595" s="46" t="s">
        <v>116</v>
      </c>
    </row>
    <row r="6597" spans="1:6" x14ac:dyDescent="0.25">
      <c r="A6597" s="54" t="s">
        <v>263</v>
      </c>
      <c r="B6597" s="55"/>
      <c r="C6597" s="63">
        <v>1</v>
      </c>
      <c r="D6597" s="55" t="s">
        <v>151</v>
      </c>
      <c r="E6597" s="64">
        <v>183297</v>
      </c>
      <c r="F6597" s="56">
        <v>183297</v>
      </c>
    </row>
    <row r="6599" spans="1:6" x14ac:dyDescent="0.25">
      <c r="A6599" s="54" t="s">
        <v>225</v>
      </c>
      <c r="B6599" s="55"/>
      <c r="C6599" s="63">
        <v>1</v>
      </c>
      <c r="D6599" s="55" t="s">
        <v>151</v>
      </c>
      <c r="E6599" s="64">
        <v>56153</v>
      </c>
      <c r="F6599" s="56">
        <v>56153</v>
      </c>
    </row>
    <row r="6601" spans="1:6" x14ac:dyDescent="0.25">
      <c r="A6601" s="54" t="s">
        <v>154</v>
      </c>
      <c r="B6601" s="55"/>
      <c r="C6601" s="63">
        <v>3</v>
      </c>
      <c r="D6601" s="55" t="s">
        <v>151</v>
      </c>
      <c r="E6601" s="64">
        <v>37951</v>
      </c>
      <c r="F6601" s="56">
        <v>113853</v>
      </c>
    </row>
    <row r="6603" spans="1:6" x14ac:dyDescent="0.25">
      <c r="A6603" s="57"/>
      <c r="B6603" s="55"/>
      <c r="C6603" s="55"/>
      <c r="D6603" s="55"/>
      <c r="E6603" s="55" t="s">
        <v>155</v>
      </c>
      <c r="F6603" s="56">
        <v>353303</v>
      </c>
    </row>
    <row r="6604" spans="1:6" x14ac:dyDescent="0.25">
      <c r="A6604" s="30" t="s">
        <v>108</v>
      </c>
      <c r="B6604" s="84">
        <v>14.13228</v>
      </c>
      <c r="C6604" s="45" t="s">
        <v>156</v>
      </c>
      <c r="D6604" s="45"/>
      <c r="E6604" s="45"/>
      <c r="F6604" s="46">
        <v>25000</v>
      </c>
    </row>
    <row r="6606" spans="1:6" x14ac:dyDescent="0.25">
      <c r="A6606" s="31" t="s">
        <v>157</v>
      </c>
      <c r="B6606" s="45"/>
      <c r="C6606" s="45"/>
      <c r="D6606" s="45"/>
      <c r="E6606" s="45"/>
      <c r="F6606" s="47">
        <v>25000</v>
      </c>
    </row>
    <row r="6608" spans="1:6" x14ac:dyDescent="0.25">
      <c r="A6608" s="58" t="s">
        <v>158</v>
      </c>
      <c r="B6608" s="76"/>
      <c r="C6608" s="83" t="s">
        <v>0</v>
      </c>
      <c r="D6608" s="77" t="s">
        <v>2</v>
      </c>
      <c r="E6608" s="76" t="s">
        <v>140</v>
      </c>
      <c r="F6608" s="43" t="s">
        <v>131</v>
      </c>
    </row>
    <row r="6610" spans="1:6" x14ac:dyDescent="0.25">
      <c r="A6610" s="44" t="s">
        <v>159</v>
      </c>
      <c r="B6610" s="45"/>
      <c r="C6610" s="61">
        <v>0.05</v>
      </c>
      <c r="D6610" s="45" t="s">
        <v>160</v>
      </c>
      <c r="E6610" s="62">
        <v>25000</v>
      </c>
      <c r="F6610" s="46">
        <v>1250</v>
      </c>
    </row>
    <row r="6612" spans="1:6" x14ac:dyDescent="0.25">
      <c r="A6612" s="31" t="s">
        <v>161</v>
      </c>
      <c r="B6612" s="45"/>
      <c r="C6612" s="45"/>
      <c r="D6612" s="45"/>
      <c r="E6612" s="45"/>
      <c r="F6612" s="47">
        <v>1250</v>
      </c>
    </row>
    <row r="6614" spans="1:6" x14ac:dyDescent="0.25">
      <c r="A6614" s="48"/>
      <c r="B6614" s="45" t="s">
        <v>134</v>
      </c>
      <c r="C6614" s="45"/>
      <c r="D6614" s="78"/>
      <c r="E6614" s="79" t="s">
        <v>116</v>
      </c>
      <c r="F6614" s="49">
        <v>61275</v>
      </c>
    </row>
    <row r="6616" spans="1:6" x14ac:dyDescent="0.25">
      <c r="A6616" s="30"/>
      <c r="B6616" s="45"/>
      <c r="C6616" s="45"/>
      <c r="D6616" s="80" t="s">
        <v>135</v>
      </c>
      <c r="E6616" s="81"/>
      <c r="F6616" s="50">
        <v>61275</v>
      </c>
    </row>
    <row r="6617" spans="1:6" x14ac:dyDescent="0.25">
      <c r="A6617" s="51" t="s">
        <v>731</v>
      </c>
      <c r="B6617" s="45"/>
      <c r="C6617" s="45"/>
      <c r="D6617" s="82"/>
      <c r="E6617" s="45"/>
      <c r="F6617" s="51"/>
    </row>
    <row r="6618" spans="1:6" x14ac:dyDescent="0.25">
      <c r="A6618" s="30"/>
      <c r="B6618" s="45"/>
      <c r="C6618" s="45"/>
      <c r="D6618" s="45"/>
      <c r="E6618" s="45"/>
      <c r="F6618" s="52"/>
    </row>
    <row r="6620" spans="1:6" x14ac:dyDescent="0.25">
      <c r="A6620" s="40" t="s">
        <v>732</v>
      </c>
      <c r="B6620" s="74" t="s">
        <v>733</v>
      </c>
      <c r="C6620" s="75"/>
      <c r="D6620" s="75"/>
      <c r="E6620" s="75"/>
      <c r="F6620" s="41"/>
    </row>
    <row r="6621" spans="1:6" x14ac:dyDescent="0.25">
      <c r="A6621" s="53" t="s">
        <v>139</v>
      </c>
      <c r="B6621" s="76"/>
      <c r="C6621" s="83" t="s">
        <v>0</v>
      </c>
      <c r="D6621" s="77" t="s">
        <v>2</v>
      </c>
      <c r="E6621" s="76" t="s">
        <v>140</v>
      </c>
      <c r="F6621" s="43" t="s">
        <v>131</v>
      </c>
    </row>
    <row r="6623" spans="1:6" x14ac:dyDescent="0.25">
      <c r="A6623" s="44" t="s">
        <v>541</v>
      </c>
      <c r="B6623" s="45"/>
      <c r="C6623" s="61">
        <v>2.5299999999999998</v>
      </c>
      <c r="D6623" s="45" t="s">
        <v>25</v>
      </c>
      <c r="E6623" s="62">
        <v>15272</v>
      </c>
      <c r="F6623" s="46">
        <v>38638</v>
      </c>
    </row>
    <row r="6624" spans="1:6" x14ac:dyDescent="0.25">
      <c r="A6624" s="44" t="s">
        <v>734</v>
      </c>
      <c r="B6624" s="45"/>
      <c r="C6624" s="61">
        <v>1</v>
      </c>
      <c r="D6624" s="45" t="s">
        <v>29</v>
      </c>
      <c r="E6624" s="62">
        <v>1743</v>
      </c>
      <c r="F6624" s="46">
        <v>1743</v>
      </c>
    </row>
    <row r="6625" spans="1:6" x14ac:dyDescent="0.25">
      <c r="A6625" s="44" t="s">
        <v>535</v>
      </c>
      <c r="B6625" s="45"/>
      <c r="C6625" s="61">
        <v>0.28999999999999998</v>
      </c>
      <c r="D6625" s="45" t="s">
        <v>29</v>
      </c>
      <c r="E6625" s="62">
        <v>12410</v>
      </c>
      <c r="F6625" s="46">
        <v>3599</v>
      </c>
    </row>
    <row r="6626" spans="1:6" x14ac:dyDescent="0.25">
      <c r="A6626" s="44" t="s">
        <v>735</v>
      </c>
      <c r="B6626" s="45"/>
      <c r="C6626" s="61">
        <v>1</v>
      </c>
      <c r="D6626" s="45" t="s">
        <v>29</v>
      </c>
      <c r="E6626" s="62">
        <v>8170</v>
      </c>
      <c r="F6626" s="46">
        <v>8170</v>
      </c>
    </row>
    <row r="6627" spans="1:6" x14ac:dyDescent="0.25">
      <c r="A6627" s="44" t="s">
        <v>536</v>
      </c>
      <c r="B6627" s="45"/>
      <c r="C6627" s="61">
        <v>1.4999999999999999E-2</v>
      </c>
      <c r="D6627" s="45" t="s">
        <v>29</v>
      </c>
      <c r="E6627" s="62">
        <v>22600</v>
      </c>
      <c r="F6627" s="46">
        <v>339</v>
      </c>
    </row>
    <row r="6628" spans="1:6" x14ac:dyDescent="0.25">
      <c r="A6628" s="44" t="s">
        <v>537</v>
      </c>
      <c r="B6628" s="45"/>
      <c r="C6628" s="61">
        <v>1.4999999999999999E-2</v>
      </c>
      <c r="D6628" s="45" t="s">
        <v>29</v>
      </c>
      <c r="E6628" s="62">
        <v>53881</v>
      </c>
      <c r="F6628" s="46">
        <v>808</v>
      </c>
    </row>
    <row r="6629" spans="1:6" x14ac:dyDescent="0.25">
      <c r="A6629" s="44" t="s">
        <v>142</v>
      </c>
      <c r="B6629" s="45"/>
      <c r="C6629" s="61">
        <v>0.1</v>
      </c>
      <c r="D6629" s="45" t="s">
        <v>110</v>
      </c>
      <c r="E6629" s="62">
        <v>2000</v>
      </c>
      <c r="F6629" s="46">
        <v>200</v>
      </c>
    </row>
    <row r="6630" spans="1:6" x14ac:dyDescent="0.25">
      <c r="A6630" s="31" t="s">
        <v>144</v>
      </c>
      <c r="B6630" s="45"/>
      <c r="C6630" s="45"/>
      <c r="D6630" s="45"/>
      <c r="E6630" s="45"/>
      <c r="F6630" s="47">
        <v>53497</v>
      </c>
    </row>
    <row r="6632" spans="1:6" x14ac:dyDescent="0.25">
      <c r="A6632" s="53" t="s">
        <v>148</v>
      </c>
      <c r="B6632" s="76"/>
      <c r="C6632" s="77" t="s">
        <v>0</v>
      </c>
      <c r="D6632" s="76" t="s">
        <v>2</v>
      </c>
      <c r="E6632" s="76" t="s">
        <v>149</v>
      </c>
      <c r="F6632" s="43" t="s">
        <v>131</v>
      </c>
    </row>
    <row r="6634" spans="1:6" x14ac:dyDescent="0.25">
      <c r="A6634" s="44" t="s">
        <v>262</v>
      </c>
      <c r="B6634" s="45"/>
      <c r="C6634" s="61" t="s">
        <v>116</v>
      </c>
      <c r="D6634" s="45" t="s">
        <v>151</v>
      </c>
      <c r="E6634" s="62" t="s">
        <v>116</v>
      </c>
      <c r="F6634" s="46" t="s">
        <v>116</v>
      </c>
    </row>
    <row r="6636" spans="1:6" x14ac:dyDescent="0.25">
      <c r="A6636" s="54" t="s">
        <v>263</v>
      </c>
      <c r="B6636" s="55"/>
      <c r="C6636" s="63">
        <v>1</v>
      </c>
      <c r="D6636" s="55" t="s">
        <v>151</v>
      </c>
      <c r="E6636" s="64">
        <v>183297</v>
      </c>
      <c r="F6636" s="56">
        <v>183297</v>
      </c>
    </row>
    <row r="6638" spans="1:6" x14ac:dyDescent="0.25">
      <c r="A6638" s="54" t="s">
        <v>225</v>
      </c>
      <c r="B6638" s="55"/>
      <c r="C6638" s="63">
        <v>1</v>
      </c>
      <c r="D6638" s="55" t="s">
        <v>151</v>
      </c>
      <c r="E6638" s="64">
        <v>56153</v>
      </c>
      <c r="F6638" s="56">
        <v>56153</v>
      </c>
    </row>
    <row r="6640" spans="1:6" x14ac:dyDescent="0.25">
      <c r="A6640" s="54" t="s">
        <v>154</v>
      </c>
      <c r="B6640" s="55"/>
      <c r="C6640" s="63">
        <v>3</v>
      </c>
      <c r="D6640" s="55" t="s">
        <v>151</v>
      </c>
      <c r="E6640" s="64">
        <v>37951</v>
      </c>
      <c r="F6640" s="56">
        <v>113853</v>
      </c>
    </row>
    <row r="6642" spans="1:6" x14ac:dyDescent="0.25">
      <c r="A6642" s="57"/>
      <c r="B6642" s="55"/>
      <c r="C6642" s="55"/>
      <c r="D6642" s="55"/>
      <c r="E6642" s="55" t="s">
        <v>155</v>
      </c>
      <c r="F6642" s="56">
        <v>353303</v>
      </c>
    </row>
    <row r="6643" spans="1:6" x14ac:dyDescent="0.25">
      <c r="A6643" s="30" t="s">
        <v>108</v>
      </c>
      <c r="B6643" s="84">
        <v>11.77718</v>
      </c>
      <c r="C6643" s="45" t="s">
        <v>156</v>
      </c>
      <c r="D6643" s="45"/>
      <c r="E6643" s="45"/>
      <c r="F6643" s="46">
        <v>29999</v>
      </c>
    </row>
    <row r="6645" spans="1:6" x14ac:dyDescent="0.25">
      <c r="A6645" s="31" t="s">
        <v>157</v>
      </c>
      <c r="B6645" s="45"/>
      <c r="C6645" s="45"/>
      <c r="D6645" s="45"/>
      <c r="E6645" s="45"/>
      <c r="F6645" s="47">
        <v>29999</v>
      </c>
    </row>
    <row r="6647" spans="1:6" x14ac:dyDescent="0.25">
      <c r="A6647" s="58" t="s">
        <v>158</v>
      </c>
      <c r="B6647" s="76"/>
      <c r="C6647" s="83" t="s">
        <v>0</v>
      </c>
      <c r="D6647" s="77" t="s">
        <v>2</v>
      </c>
      <c r="E6647" s="76" t="s">
        <v>140</v>
      </c>
      <c r="F6647" s="43" t="s">
        <v>131</v>
      </c>
    </row>
    <row r="6649" spans="1:6" x14ac:dyDescent="0.25">
      <c r="A6649" s="44" t="s">
        <v>159</v>
      </c>
      <c r="B6649" s="45"/>
      <c r="C6649" s="61">
        <v>0.05</v>
      </c>
      <c r="D6649" s="45" t="s">
        <v>160</v>
      </c>
      <c r="E6649" s="62">
        <v>29999</v>
      </c>
      <c r="F6649" s="46">
        <v>1500</v>
      </c>
    </row>
    <row r="6651" spans="1:6" x14ac:dyDescent="0.25">
      <c r="A6651" s="31" t="s">
        <v>161</v>
      </c>
      <c r="B6651" s="45"/>
      <c r="C6651" s="45"/>
      <c r="D6651" s="45"/>
      <c r="E6651" s="45"/>
      <c r="F6651" s="47">
        <v>1500</v>
      </c>
    </row>
    <row r="6653" spans="1:6" x14ac:dyDescent="0.25">
      <c r="A6653" s="48"/>
      <c r="B6653" s="45" t="s">
        <v>134</v>
      </c>
      <c r="C6653" s="45"/>
      <c r="D6653" s="78"/>
      <c r="E6653" s="79" t="s">
        <v>116</v>
      </c>
      <c r="F6653" s="49">
        <v>84996</v>
      </c>
    </row>
    <row r="6655" spans="1:6" x14ac:dyDescent="0.25">
      <c r="A6655" s="30"/>
      <c r="B6655" s="45"/>
      <c r="C6655" s="45"/>
      <c r="D6655" s="80" t="s">
        <v>135</v>
      </c>
      <c r="E6655" s="81"/>
      <c r="F6655" s="50">
        <v>84996</v>
      </c>
    </row>
    <row r="6656" spans="1:6" x14ac:dyDescent="0.25">
      <c r="A6656" s="51" t="s">
        <v>736</v>
      </c>
      <c r="B6656" s="45"/>
      <c r="C6656" s="45"/>
      <c r="D6656" s="82"/>
      <c r="E6656" s="45"/>
      <c r="F6656" s="51"/>
    </row>
    <row r="6657" spans="1:6" x14ac:dyDescent="0.25">
      <c r="A6657" s="30"/>
      <c r="B6657" s="45"/>
      <c r="C6657" s="45"/>
      <c r="D6657" s="45"/>
      <c r="E6657" s="45"/>
      <c r="F6657" s="52"/>
    </row>
    <row r="6659" spans="1:6" x14ac:dyDescent="0.25">
      <c r="A6659" s="40" t="s">
        <v>737</v>
      </c>
      <c r="B6659" s="74" t="s">
        <v>738</v>
      </c>
      <c r="C6659" s="75"/>
      <c r="D6659" s="75"/>
      <c r="E6659" s="75"/>
      <c r="F6659" s="41"/>
    </row>
    <row r="6660" spans="1:6" x14ac:dyDescent="0.25">
      <c r="A6660" s="53" t="s">
        <v>139</v>
      </c>
      <c r="B6660" s="76"/>
      <c r="C6660" s="83" t="s">
        <v>0</v>
      </c>
      <c r="D6660" s="77" t="s">
        <v>2</v>
      </c>
      <c r="E6660" s="76" t="s">
        <v>140</v>
      </c>
      <c r="F6660" s="43" t="s">
        <v>131</v>
      </c>
    </row>
    <row r="6662" spans="1:6" x14ac:dyDescent="0.25">
      <c r="A6662" s="44" t="s">
        <v>541</v>
      </c>
      <c r="B6662" s="45"/>
      <c r="C6662" s="61">
        <v>1.03</v>
      </c>
      <c r="D6662" s="45" t="s">
        <v>25</v>
      </c>
      <c r="E6662" s="62">
        <v>15272</v>
      </c>
      <c r="F6662" s="46">
        <v>15730</v>
      </c>
    </row>
    <row r="6663" spans="1:6" x14ac:dyDescent="0.25">
      <c r="A6663" s="44" t="s">
        <v>542</v>
      </c>
      <c r="B6663" s="45"/>
      <c r="C6663" s="61">
        <v>0.16667000000000001</v>
      </c>
      <c r="D6663" s="45" t="s">
        <v>29</v>
      </c>
      <c r="E6663" s="62">
        <v>4504</v>
      </c>
      <c r="F6663" s="46">
        <v>751</v>
      </c>
    </row>
    <row r="6664" spans="1:6" x14ac:dyDescent="0.25">
      <c r="A6664" s="44" t="s">
        <v>536</v>
      </c>
      <c r="B6664" s="45"/>
      <c r="C6664" s="61">
        <v>1.4999999999999999E-2</v>
      </c>
      <c r="D6664" s="45" t="s">
        <v>29</v>
      </c>
      <c r="E6664" s="62">
        <v>22600</v>
      </c>
      <c r="F6664" s="46">
        <v>339</v>
      </c>
    </row>
    <row r="6666" spans="1:6" x14ac:dyDescent="0.25">
      <c r="A6666" s="59" t="s">
        <v>176</v>
      </c>
      <c r="B6666" s="85"/>
      <c r="C6666" s="76"/>
      <c r="D6666" s="83" t="s">
        <v>177</v>
      </c>
      <c r="E6666" s="85"/>
      <c r="F6666" s="60"/>
    </row>
    <row r="6667" spans="1:6" x14ac:dyDescent="0.25">
      <c r="A6667" s="19"/>
      <c r="B6667" s="65"/>
      <c r="C6667" s="65"/>
      <c r="D6667" s="66"/>
      <c r="E6667" s="65"/>
      <c r="F6667" s="20"/>
    </row>
    <row r="6668" spans="1:6" x14ac:dyDescent="0.25">
      <c r="A6668" s="22" t="s">
        <v>116</v>
      </c>
      <c r="B6668" s="67"/>
      <c r="C6668" s="65"/>
      <c r="D6668" s="67" t="s">
        <v>117</v>
      </c>
      <c r="E6668" s="68" t="s">
        <v>116</v>
      </c>
      <c r="F6668" s="24"/>
    </row>
    <row r="6669" spans="1:6" x14ac:dyDescent="0.25">
      <c r="A6669" s="25" t="s">
        <v>116</v>
      </c>
      <c r="B6669" s="65"/>
      <c r="C6669" s="65"/>
      <c r="D6669" s="67" t="s">
        <v>118</v>
      </c>
      <c r="E6669" s="69" t="s">
        <v>116</v>
      </c>
      <c r="F6669" s="24"/>
    </row>
    <row r="6670" spans="1:6" x14ac:dyDescent="0.25">
      <c r="A6670" s="23" t="s">
        <v>116</v>
      </c>
      <c r="B6670" s="65"/>
      <c r="C6670" s="65"/>
      <c r="D6670" s="67" t="s">
        <v>119</v>
      </c>
      <c r="E6670" s="67" t="s">
        <v>116</v>
      </c>
      <c r="F6670" s="24"/>
    </row>
    <row r="6671" spans="1:6" x14ac:dyDescent="0.25">
      <c r="A6671" s="23" t="s">
        <v>116</v>
      </c>
      <c r="B6671" s="67"/>
      <c r="C6671" s="65"/>
      <c r="D6671" s="67" t="s">
        <v>120</v>
      </c>
      <c r="E6671" s="69">
        <v>67</v>
      </c>
      <c r="F6671" s="24"/>
    </row>
    <row r="6672" spans="1:6" x14ac:dyDescent="0.25">
      <c r="A6672" s="23" t="s">
        <v>116</v>
      </c>
      <c r="B6672" s="67"/>
      <c r="C6672" s="65"/>
      <c r="D6672" s="70"/>
      <c r="E6672" s="66"/>
      <c r="F6672" s="24"/>
    </row>
    <row r="6673" spans="1:6" x14ac:dyDescent="0.25">
      <c r="A6673" s="25"/>
      <c r="B6673" s="65"/>
      <c r="C6673" s="65"/>
      <c r="D6673" s="71"/>
      <c r="E6673" s="65"/>
      <c r="F6673" s="26"/>
    </row>
    <row r="6674" spans="1:6" x14ac:dyDescent="0.25">
      <c r="A6674" s="27"/>
      <c r="B6674" s="70"/>
      <c r="C6674" s="70"/>
      <c r="D6674" s="65"/>
      <c r="E6674" s="65"/>
      <c r="F6674" s="26"/>
    </row>
    <row r="6675" spans="1:6" x14ac:dyDescent="0.25">
      <c r="A6675" s="28" t="s">
        <v>121</v>
      </c>
      <c r="B6675" s="65"/>
      <c r="C6675" s="65"/>
      <c r="D6675" s="65"/>
      <c r="E6675" s="65"/>
      <c r="F6675" s="24"/>
    </row>
    <row r="6676" spans="1:6" x14ac:dyDescent="0.25">
      <c r="A6676" s="29" t="s">
        <v>116</v>
      </c>
      <c r="B6676" s="67"/>
      <c r="C6676" s="67"/>
      <c r="D6676" s="65"/>
      <c r="E6676" s="65"/>
      <c r="F6676" s="24"/>
    </row>
    <row r="6677" spans="1:6" x14ac:dyDescent="0.25">
      <c r="A6677" s="29" t="s">
        <v>116</v>
      </c>
      <c r="B6677" s="67"/>
      <c r="C6677" s="67"/>
      <c r="D6677" s="65"/>
      <c r="E6677" s="65"/>
      <c r="F6677" s="24"/>
    </row>
    <row r="6678" spans="1:6" x14ac:dyDescent="0.25">
      <c r="A6678" s="30" t="s">
        <v>116</v>
      </c>
      <c r="B6678" s="45"/>
      <c r="C6678" s="45"/>
      <c r="F6678" s="32"/>
    </row>
    <row r="6679" spans="1:6" x14ac:dyDescent="0.25">
      <c r="A6679" s="38" t="s">
        <v>126</v>
      </c>
      <c r="B6679" s="73"/>
      <c r="C6679" s="73"/>
      <c r="D6679" s="73"/>
      <c r="E6679" s="73"/>
      <c r="F6679" s="39"/>
    </row>
    <row r="6681" spans="1:6" x14ac:dyDescent="0.25">
      <c r="A6681" s="44" t="s">
        <v>537</v>
      </c>
      <c r="B6681" s="45"/>
      <c r="C6681" s="61">
        <v>1.4999999999999999E-2</v>
      </c>
      <c r="D6681" s="45" t="s">
        <v>29</v>
      </c>
      <c r="E6681" s="62">
        <v>53881</v>
      </c>
      <c r="F6681" s="46">
        <v>808</v>
      </c>
    </row>
    <row r="6683" spans="1:6" x14ac:dyDescent="0.25">
      <c r="A6683" s="44" t="s">
        <v>142</v>
      </c>
      <c r="B6683" s="45"/>
      <c r="C6683" s="61">
        <v>0.1</v>
      </c>
      <c r="D6683" s="45" t="s">
        <v>110</v>
      </c>
      <c r="E6683" s="62">
        <v>2000</v>
      </c>
      <c r="F6683" s="46">
        <v>200</v>
      </c>
    </row>
    <row r="6684" spans="1:6" x14ac:dyDescent="0.25">
      <c r="A6684" s="31" t="s">
        <v>144</v>
      </c>
      <c r="B6684" s="45"/>
      <c r="C6684" s="45"/>
      <c r="D6684" s="45"/>
      <c r="E6684" s="45"/>
      <c r="F6684" s="47">
        <v>17828</v>
      </c>
    </row>
    <row r="6686" spans="1:6" x14ac:dyDescent="0.25">
      <c r="A6686" s="53" t="s">
        <v>148</v>
      </c>
      <c r="B6686" s="76"/>
      <c r="C6686" s="77" t="s">
        <v>0</v>
      </c>
      <c r="D6686" s="76" t="s">
        <v>2</v>
      </c>
      <c r="E6686" s="76" t="s">
        <v>149</v>
      </c>
      <c r="F6686" s="43" t="s">
        <v>131</v>
      </c>
    </row>
    <row r="6688" spans="1:6" x14ac:dyDescent="0.25">
      <c r="A6688" s="44" t="s">
        <v>262</v>
      </c>
      <c r="B6688" s="45"/>
      <c r="C6688" s="61" t="s">
        <v>116</v>
      </c>
      <c r="D6688" s="45" t="s">
        <v>151</v>
      </c>
      <c r="E6688" s="62" t="s">
        <v>116</v>
      </c>
      <c r="F6688" s="46" t="s">
        <v>116</v>
      </c>
    </row>
    <row r="6690" spans="1:6" x14ac:dyDescent="0.25">
      <c r="A6690" s="54" t="s">
        <v>263</v>
      </c>
      <c r="B6690" s="55"/>
      <c r="C6690" s="63">
        <v>1</v>
      </c>
      <c r="D6690" s="55" t="s">
        <v>151</v>
      </c>
      <c r="E6690" s="64">
        <v>183297</v>
      </c>
      <c r="F6690" s="56">
        <v>183297</v>
      </c>
    </row>
    <row r="6692" spans="1:6" x14ac:dyDescent="0.25">
      <c r="A6692" s="54" t="s">
        <v>225</v>
      </c>
      <c r="B6692" s="55"/>
      <c r="C6692" s="63">
        <v>1</v>
      </c>
      <c r="D6692" s="55" t="s">
        <v>151</v>
      </c>
      <c r="E6692" s="64">
        <v>56153</v>
      </c>
      <c r="F6692" s="56">
        <v>56153</v>
      </c>
    </row>
    <row r="6694" spans="1:6" x14ac:dyDescent="0.25">
      <c r="A6694" s="54" t="s">
        <v>154</v>
      </c>
      <c r="B6694" s="55"/>
      <c r="C6694" s="63">
        <v>3</v>
      </c>
      <c r="D6694" s="55" t="s">
        <v>151</v>
      </c>
      <c r="E6694" s="64">
        <v>37951</v>
      </c>
      <c r="F6694" s="56">
        <v>113853</v>
      </c>
    </row>
    <row r="6696" spans="1:6" x14ac:dyDescent="0.25">
      <c r="A6696" s="57"/>
      <c r="B6696" s="55"/>
      <c r="C6696" s="55"/>
      <c r="D6696" s="55"/>
      <c r="E6696" s="55" t="s">
        <v>155</v>
      </c>
      <c r="F6696" s="56">
        <v>353303</v>
      </c>
    </row>
    <row r="6697" spans="1:6" x14ac:dyDescent="0.25">
      <c r="A6697" s="30" t="s">
        <v>108</v>
      </c>
      <c r="B6697" s="84">
        <v>58.892809999999997</v>
      </c>
      <c r="C6697" s="45" t="s">
        <v>156</v>
      </c>
      <c r="D6697" s="45"/>
      <c r="E6697" s="45"/>
      <c r="F6697" s="46">
        <v>5999</v>
      </c>
    </row>
    <row r="6699" spans="1:6" x14ac:dyDescent="0.25">
      <c r="A6699" s="31" t="s">
        <v>157</v>
      </c>
      <c r="B6699" s="45"/>
      <c r="C6699" s="45"/>
      <c r="D6699" s="45"/>
      <c r="E6699" s="45"/>
      <c r="F6699" s="47">
        <v>5999</v>
      </c>
    </row>
    <row r="6701" spans="1:6" x14ac:dyDescent="0.25">
      <c r="A6701" s="58" t="s">
        <v>158</v>
      </c>
      <c r="B6701" s="76"/>
      <c r="C6701" s="83" t="s">
        <v>0</v>
      </c>
      <c r="D6701" s="77" t="s">
        <v>2</v>
      </c>
      <c r="E6701" s="76" t="s">
        <v>140</v>
      </c>
      <c r="F6701" s="43" t="s">
        <v>131</v>
      </c>
    </row>
    <row r="6703" spans="1:6" x14ac:dyDescent="0.25">
      <c r="A6703" s="44" t="s">
        <v>159</v>
      </c>
      <c r="B6703" s="45"/>
      <c r="C6703" s="61">
        <v>0.05</v>
      </c>
      <c r="D6703" s="45" t="s">
        <v>160</v>
      </c>
      <c r="E6703" s="62">
        <v>5999</v>
      </c>
      <c r="F6703" s="46">
        <v>300</v>
      </c>
    </row>
    <row r="6705" spans="1:6" x14ac:dyDescent="0.25">
      <c r="A6705" s="31" t="s">
        <v>161</v>
      </c>
      <c r="B6705" s="45"/>
      <c r="C6705" s="45"/>
      <c r="D6705" s="45"/>
      <c r="E6705" s="45"/>
      <c r="F6705" s="47">
        <v>300</v>
      </c>
    </row>
    <row r="6707" spans="1:6" x14ac:dyDescent="0.25">
      <c r="A6707" s="53" t="s">
        <v>194</v>
      </c>
      <c r="B6707" s="76"/>
      <c r="C6707" s="83" t="s">
        <v>0</v>
      </c>
      <c r="D6707" s="77" t="s">
        <v>2</v>
      </c>
      <c r="E6707" s="76" t="s">
        <v>140</v>
      </c>
      <c r="F6707" s="43" t="s">
        <v>131</v>
      </c>
    </row>
    <row r="6709" spans="1:6" x14ac:dyDescent="0.25">
      <c r="A6709" s="44" t="s">
        <v>273</v>
      </c>
      <c r="B6709" s="45"/>
      <c r="C6709" s="61">
        <v>0.33333000000000002</v>
      </c>
      <c r="D6709" s="45" t="s">
        <v>25</v>
      </c>
      <c r="E6709" s="62">
        <v>7500</v>
      </c>
      <c r="F6709" s="46">
        <v>2500</v>
      </c>
    </row>
    <row r="6710" spans="1:6" x14ac:dyDescent="0.25">
      <c r="A6710" s="31" t="s">
        <v>198</v>
      </c>
      <c r="B6710" s="45"/>
      <c r="C6710" s="45"/>
      <c r="D6710" s="45"/>
      <c r="E6710" s="45"/>
      <c r="F6710" s="47">
        <v>2500</v>
      </c>
    </row>
    <row r="6712" spans="1:6" x14ac:dyDescent="0.25">
      <c r="A6712" s="48"/>
      <c r="B6712" s="45" t="s">
        <v>134</v>
      </c>
      <c r="C6712" s="45"/>
      <c r="D6712" s="78"/>
      <c r="E6712" s="79" t="s">
        <v>116</v>
      </c>
      <c r="F6712" s="49">
        <v>26627</v>
      </c>
    </row>
    <row r="6714" spans="1:6" x14ac:dyDescent="0.25">
      <c r="A6714" s="30"/>
      <c r="B6714" s="45"/>
      <c r="C6714" s="45"/>
      <c r="D6714" s="80" t="s">
        <v>135</v>
      </c>
      <c r="E6714" s="81"/>
      <c r="F6714" s="50">
        <v>26627</v>
      </c>
    </row>
    <row r="6715" spans="1:6" x14ac:dyDescent="0.25">
      <c r="A6715" s="51" t="s">
        <v>739</v>
      </c>
      <c r="B6715" s="45"/>
      <c r="C6715" s="45"/>
      <c r="D6715" s="82"/>
      <c r="E6715" s="45"/>
      <c r="F6715" s="51"/>
    </row>
    <row r="6716" spans="1:6" x14ac:dyDescent="0.25">
      <c r="A6716" s="30"/>
      <c r="B6716" s="45"/>
      <c r="C6716" s="45"/>
      <c r="D6716" s="45"/>
      <c r="E6716" s="45"/>
      <c r="F6716" s="52"/>
    </row>
    <row r="6718" spans="1:6" x14ac:dyDescent="0.25">
      <c r="A6718" s="40" t="s">
        <v>740</v>
      </c>
      <c r="B6718" s="74" t="s">
        <v>741</v>
      </c>
      <c r="C6718" s="75"/>
      <c r="D6718" s="75"/>
      <c r="E6718" s="75"/>
      <c r="F6718" s="41"/>
    </row>
    <row r="6719" spans="1:6" x14ac:dyDescent="0.25">
      <c r="A6719" s="53" t="s">
        <v>139</v>
      </c>
      <c r="B6719" s="76"/>
      <c r="C6719" s="83" t="s">
        <v>0</v>
      </c>
      <c r="D6719" s="77" t="s">
        <v>2</v>
      </c>
      <c r="E6719" s="76" t="s">
        <v>140</v>
      </c>
      <c r="F6719" s="43" t="s">
        <v>131</v>
      </c>
    </row>
    <row r="6721" spans="1:6" x14ac:dyDescent="0.25">
      <c r="A6721" s="44" t="s">
        <v>546</v>
      </c>
      <c r="B6721" s="45"/>
      <c r="C6721" s="61">
        <v>1.03</v>
      </c>
      <c r="D6721" s="45" t="s">
        <v>3</v>
      </c>
      <c r="E6721" s="62">
        <v>7576</v>
      </c>
      <c r="F6721" s="46">
        <v>7803</v>
      </c>
    </row>
    <row r="6722" spans="1:6" x14ac:dyDescent="0.25">
      <c r="A6722" s="44" t="s">
        <v>536</v>
      </c>
      <c r="B6722" s="45"/>
      <c r="C6722" s="61">
        <v>1.4999999999999999E-2</v>
      </c>
      <c r="D6722" s="45" t="s">
        <v>29</v>
      </c>
      <c r="E6722" s="62">
        <v>22600</v>
      </c>
      <c r="F6722" s="46">
        <v>339</v>
      </c>
    </row>
    <row r="6723" spans="1:6" x14ac:dyDescent="0.25">
      <c r="A6723" s="44" t="s">
        <v>547</v>
      </c>
      <c r="B6723" s="45"/>
      <c r="C6723" s="61">
        <v>0.16667000000000001</v>
      </c>
      <c r="D6723" s="45" t="s">
        <v>29</v>
      </c>
      <c r="E6723" s="62">
        <v>4138</v>
      </c>
      <c r="F6723" s="46">
        <v>690</v>
      </c>
    </row>
    <row r="6724" spans="1:6" x14ac:dyDescent="0.25">
      <c r="A6724" s="44" t="s">
        <v>537</v>
      </c>
      <c r="B6724" s="45"/>
      <c r="C6724" s="61">
        <v>1.4999999999999999E-2</v>
      </c>
      <c r="D6724" s="45" t="s">
        <v>29</v>
      </c>
      <c r="E6724" s="62">
        <v>53881</v>
      </c>
      <c r="F6724" s="46">
        <v>808</v>
      </c>
    </row>
    <row r="6725" spans="1:6" x14ac:dyDescent="0.25">
      <c r="A6725" s="31" t="s">
        <v>144</v>
      </c>
      <c r="B6725" s="45"/>
      <c r="C6725" s="45"/>
      <c r="D6725" s="45"/>
      <c r="E6725" s="45"/>
      <c r="F6725" s="47">
        <v>9640</v>
      </c>
    </row>
    <row r="6727" spans="1:6" x14ac:dyDescent="0.25">
      <c r="A6727" s="53" t="s">
        <v>148</v>
      </c>
      <c r="B6727" s="76"/>
      <c r="C6727" s="77" t="s">
        <v>0</v>
      </c>
      <c r="D6727" s="76" t="s">
        <v>2</v>
      </c>
      <c r="E6727" s="76" t="s">
        <v>149</v>
      </c>
      <c r="F6727" s="43" t="s">
        <v>131</v>
      </c>
    </row>
    <row r="6729" spans="1:6" x14ac:dyDescent="0.25">
      <c r="A6729" s="44" t="s">
        <v>262</v>
      </c>
      <c r="B6729" s="45"/>
      <c r="C6729" s="61" t="s">
        <v>116</v>
      </c>
      <c r="D6729" s="45" t="s">
        <v>151</v>
      </c>
      <c r="E6729" s="62" t="s">
        <v>116</v>
      </c>
      <c r="F6729" s="46" t="s">
        <v>116</v>
      </c>
    </row>
    <row r="6731" spans="1:6" x14ac:dyDescent="0.25">
      <c r="A6731" s="54" t="s">
        <v>263</v>
      </c>
      <c r="B6731" s="55"/>
      <c r="C6731" s="63">
        <v>1</v>
      </c>
      <c r="D6731" s="55" t="s">
        <v>151</v>
      </c>
      <c r="E6731" s="64">
        <v>183297</v>
      </c>
      <c r="F6731" s="56">
        <v>183297</v>
      </c>
    </row>
    <row r="6733" spans="1:6" x14ac:dyDescent="0.25">
      <c r="A6733" s="54" t="s">
        <v>225</v>
      </c>
      <c r="B6733" s="55"/>
      <c r="C6733" s="63">
        <v>1</v>
      </c>
      <c r="D6733" s="55" t="s">
        <v>151</v>
      </c>
      <c r="E6733" s="64">
        <v>56153</v>
      </c>
      <c r="F6733" s="56">
        <v>56153</v>
      </c>
    </row>
    <row r="6735" spans="1:6" x14ac:dyDescent="0.25">
      <c r="A6735" s="54" t="s">
        <v>154</v>
      </c>
      <c r="B6735" s="55"/>
      <c r="C6735" s="63">
        <v>3</v>
      </c>
      <c r="D6735" s="55" t="s">
        <v>151</v>
      </c>
      <c r="E6735" s="64">
        <v>37951</v>
      </c>
      <c r="F6735" s="56">
        <v>113853</v>
      </c>
    </row>
    <row r="6737" spans="1:6" x14ac:dyDescent="0.25">
      <c r="A6737" s="57"/>
      <c r="B6737" s="55"/>
      <c r="C6737" s="55"/>
      <c r="D6737" s="55"/>
      <c r="E6737" s="55" t="s">
        <v>155</v>
      </c>
      <c r="F6737" s="56">
        <v>353303</v>
      </c>
    </row>
    <row r="6738" spans="1:6" x14ac:dyDescent="0.25">
      <c r="A6738" s="30" t="s">
        <v>108</v>
      </c>
      <c r="B6738" s="84">
        <v>39.108330000000002</v>
      </c>
      <c r="C6738" s="45" t="s">
        <v>156</v>
      </c>
      <c r="D6738" s="45"/>
      <c r="E6738" s="45"/>
      <c r="F6738" s="46">
        <v>9034</v>
      </c>
    </row>
    <row r="6740" spans="1:6" x14ac:dyDescent="0.25">
      <c r="A6740" s="31" t="s">
        <v>157</v>
      </c>
      <c r="B6740" s="45"/>
      <c r="C6740" s="45"/>
      <c r="D6740" s="45"/>
      <c r="E6740" s="45"/>
      <c r="F6740" s="47">
        <v>9034</v>
      </c>
    </row>
    <row r="6742" spans="1:6" x14ac:dyDescent="0.25">
      <c r="A6742" s="58" t="s">
        <v>158</v>
      </c>
      <c r="B6742" s="76"/>
      <c r="C6742" s="83" t="s">
        <v>0</v>
      </c>
      <c r="D6742" s="77" t="s">
        <v>2</v>
      </c>
      <c r="E6742" s="76" t="s">
        <v>140</v>
      </c>
      <c r="F6742" s="43" t="s">
        <v>131</v>
      </c>
    </row>
    <row r="6744" spans="1:6" x14ac:dyDescent="0.25">
      <c r="A6744" s="44" t="s">
        <v>159</v>
      </c>
      <c r="B6744" s="45"/>
      <c r="C6744" s="61">
        <v>0.05</v>
      </c>
      <c r="D6744" s="45" t="s">
        <v>160</v>
      </c>
      <c r="E6744" s="62">
        <v>9034</v>
      </c>
      <c r="F6744" s="46">
        <v>452</v>
      </c>
    </row>
    <row r="6746" spans="1:6" x14ac:dyDescent="0.25">
      <c r="A6746" s="31" t="s">
        <v>161</v>
      </c>
      <c r="B6746" s="45"/>
      <c r="C6746" s="45"/>
      <c r="D6746" s="45"/>
      <c r="E6746" s="45"/>
      <c r="F6746" s="47">
        <v>452</v>
      </c>
    </row>
    <row r="6748" spans="1:6" x14ac:dyDescent="0.25">
      <c r="A6748" s="53" t="s">
        <v>194</v>
      </c>
      <c r="B6748" s="76"/>
      <c r="C6748" s="83" t="s">
        <v>0</v>
      </c>
      <c r="D6748" s="77" t="s">
        <v>2</v>
      </c>
      <c r="E6748" s="76" t="s">
        <v>140</v>
      </c>
      <c r="F6748" s="43" t="s">
        <v>131</v>
      </c>
    </row>
    <row r="6750" spans="1:6" x14ac:dyDescent="0.25">
      <c r="A6750" s="44" t="s">
        <v>273</v>
      </c>
      <c r="B6750" s="45"/>
      <c r="C6750" s="61">
        <v>0.26667000000000002</v>
      </c>
      <c r="D6750" s="45" t="s">
        <v>25</v>
      </c>
      <c r="E6750" s="62">
        <v>7500</v>
      </c>
      <c r="F6750" s="46">
        <v>2000</v>
      </c>
    </row>
    <row r="6751" spans="1:6" x14ac:dyDescent="0.25">
      <c r="A6751" s="31" t="s">
        <v>198</v>
      </c>
      <c r="B6751" s="45"/>
      <c r="C6751" s="45"/>
      <c r="D6751" s="45"/>
      <c r="E6751" s="45"/>
      <c r="F6751" s="47">
        <v>2000</v>
      </c>
    </row>
    <row r="6753" spans="1:6" x14ac:dyDescent="0.25">
      <c r="A6753" s="48"/>
      <c r="B6753" s="45" t="s">
        <v>134</v>
      </c>
      <c r="C6753" s="45"/>
      <c r="D6753" s="78"/>
      <c r="E6753" s="79" t="s">
        <v>116</v>
      </c>
      <c r="F6753" s="49">
        <v>21126</v>
      </c>
    </row>
    <row r="6755" spans="1:6" x14ac:dyDescent="0.25">
      <c r="A6755" s="30"/>
      <c r="B6755" s="45"/>
      <c r="C6755" s="45"/>
      <c r="D6755" s="80" t="s">
        <v>135</v>
      </c>
      <c r="E6755" s="81"/>
      <c r="F6755" s="50">
        <v>21126</v>
      </c>
    </row>
    <row r="6756" spans="1:6" x14ac:dyDescent="0.25">
      <c r="A6756" s="51" t="s">
        <v>742</v>
      </c>
      <c r="B6756" s="45"/>
      <c r="C6756" s="45"/>
      <c r="D6756" s="82"/>
      <c r="E6756" s="45"/>
      <c r="F6756" s="51"/>
    </row>
    <row r="6757" spans="1:6" x14ac:dyDescent="0.25">
      <c r="A6757" s="30"/>
      <c r="B6757" s="45"/>
      <c r="C6757" s="45"/>
      <c r="D6757" s="45"/>
      <c r="E6757" s="45"/>
      <c r="F6757" s="52"/>
    </row>
    <row r="6759" spans="1:6" x14ac:dyDescent="0.25">
      <c r="A6759" s="40" t="s">
        <v>743</v>
      </c>
      <c r="B6759" s="74" t="s">
        <v>744</v>
      </c>
      <c r="C6759" s="75"/>
      <c r="D6759" s="75"/>
      <c r="E6759" s="75"/>
      <c r="F6759" s="41"/>
    </row>
    <row r="6760" spans="1:6" x14ac:dyDescent="0.25">
      <c r="A6760" s="53" t="s">
        <v>139</v>
      </c>
      <c r="B6760" s="76"/>
      <c r="C6760" s="83" t="s">
        <v>0</v>
      </c>
      <c r="D6760" s="77" t="s">
        <v>2</v>
      </c>
      <c r="E6760" s="76" t="s">
        <v>140</v>
      </c>
      <c r="F6760" s="43" t="s">
        <v>131</v>
      </c>
    </row>
    <row r="6762" spans="1:6" x14ac:dyDescent="0.25">
      <c r="A6762" s="44" t="s">
        <v>745</v>
      </c>
      <c r="B6762" s="45"/>
      <c r="C6762" s="61">
        <v>1</v>
      </c>
      <c r="D6762" s="45" t="s">
        <v>29</v>
      </c>
      <c r="E6762" s="62">
        <v>169950</v>
      </c>
      <c r="F6762" s="46">
        <v>169950</v>
      </c>
    </row>
    <row r="6763" spans="1:6" x14ac:dyDescent="0.25">
      <c r="A6763" s="44" t="s">
        <v>692</v>
      </c>
      <c r="B6763" s="45"/>
      <c r="C6763" s="61">
        <v>1</v>
      </c>
      <c r="D6763" s="45" t="s">
        <v>29</v>
      </c>
      <c r="E6763" s="62">
        <v>30740</v>
      </c>
      <c r="F6763" s="46">
        <v>30740</v>
      </c>
    </row>
    <row r="6764" spans="1:6" x14ac:dyDescent="0.25">
      <c r="A6764" s="44" t="s">
        <v>746</v>
      </c>
      <c r="B6764" s="45"/>
      <c r="C6764" s="61">
        <v>0.1</v>
      </c>
      <c r="D6764" s="45" t="s">
        <v>29</v>
      </c>
      <c r="E6764" s="62">
        <v>40000</v>
      </c>
      <c r="F6764" s="46">
        <v>4000</v>
      </c>
    </row>
    <row r="6765" spans="1:6" x14ac:dyDescent="0.25">
      <c r="A6765" s="31" t="s">
        <v>144</v>
      </c>
      <c r="B6765" s="45"/>
      <c r="C6765" s="45"/>
      <c r="D6765" s="45"/>
      <c r="E6765" s="45"/>
      <c r="F6765" s="47">
        <v>204690</v>
      </c>
    </row>
    <row r="6767" spans="1:6" x14ac:dyDescent="0.25">
      <c r="A6767" s="53" t="s">
        <v>148</v>
      </c>
      <c r="B6767" s="76"/>
      <c r="C6767" s="77" t="s">
        <v>0</v>
      </c>
      <c r="D6767" s="76" t="s">
        <v>2</v>
      </c>
      <c r="E6767" s="76" t="s">
        <v>149</v>
      </c>
      <c r="F6767" s="43" t="s">
        <v>131</v>
      </c>
    </row>
    <row r="6769" spans="1:6" x14ac:dyDescent="0.25">
      <c r="A6769" s="44" t="s">
        <v>408</v>
      </c>
      <c r="B6769" s="45"/>
      <c r="C6769" s="61" t="s">
        <v>116</v>
      </c>
      <c r="D6769" s="45" t="s">
        <v>151</v>
      </c>
      <c r="E6769" s="62" t="s">
        <v>116</v>
      </c>
      <c r="F6769" s="46" t="s">
        <v>116</v>
      </c>
    </row>
    <row r="6771" spans="1:6" x14ac:dyDescent="0.25">
      <c r="A6771" s="54" t="s">
        <v>263</v>
      </c>
      <c r="B6771" s="55"/>
      <c r="C6771" s="63">
        <v>1</v>
      </c>
      <c r="D6771" s="55" t="s">
        <v>151</v>
      </c>
      <c r="E6771" s="64">
        <v>183297</v>
      </c>
      <c r="F6771" s="56">
        <v>183297</v>
      </c>
    </row>
    <row r="6773" spans="1:6" x14ac:dyDescent="0.25">
      <c r="A6773" s="54" t="s">
        <v>225</v>
      </c>
      <c r="B6773" s="55"/>
      <c r="C6773" s="63">
        <v>1</v>
      </c>
      <c r="D6773" s="55" t="s">
        <v>151</v>
      </c>
      <c r="E6773" s="64">
        <v>56153</v>
      </c>
      <c r="F6773" s="56">
        <v>56153</v>
      </c>
    </row>
    <row r="6775" spans="1:6" x14ac:dyDescent="0.25">
      <c r="A6775" s="54" t="s">
        <v>154</v>
      </c>
      <c r="B6775" s="55"/>
      <c r="C6775" s="63">
        <v>1</v>
      </c>
      <c r="D6775" s="55" t="s">
        <v>151</v>
      </c>
      <c r="E6775" s="64">
        <v>37951</v>
      </c>
      <c r="F6775" s="56">
        <v>37951</v>
      </c>
    </row>
    <row r="6778" spans="1:6" x14ac:dyDescent="0.25">
      <c r="A6778" s="59" t="s">
        <v>176</v>
      </c>
      <c r="B6778" s="85"/>
      <c r="C6778" s="76"/>
      <c r="D6778" s="83" t="s">
        <v>177</v>
      </c>
      <c r="E6778" s="85"/>
      <c r="F6778" s="60"/>
    </row>
    <row r="6779" spans="1:6" x14ac:dyDescent="0.25">
      <c r="A6779" s="19"/>
      <c r="B6779" s="65"/>
      <c r="C6779" s="65"/>
      <c r="D6779" s="66"/>
      <c r="E6779" s="65"/>
      <c r="F6779" s="20"/>
    </row>
    <row r="6780" spans="1:6" x14ac:dyDescent="0.25">
      <c r="A6780" s="22" t="s">
        <v>116</v>
      </c>
      <c r="B6780" s="67"/>
      <c r="C6780" s="65"/>
      <c r="D6780" s="67" t="s">
        <v>117</v>
      </c>
      <c r="E6780" s="68" t="s">
        <v>116</v>
      </c>
      <c r="F6780" s="24"/>
    </row>
    <row r="6781" spans="1:6" x14ac:dyDescent="0.25">
      <c r="A6781" s="25" t="s">
        <v>116</v>
      </c>
      <c r="B6781" s="65"/>
      <c r="C6781" s="65"/>
      <c r="D6781" s="67" t="s">
        <v>118</v>
      </c>
      <c r="E6781" s="69" t="s">
        <v>116</v>
      </c>
      <c r="F6781" s="24"/>
    </row>
    <row r="6782" spans="1:6" x14ac:dyDescent="0.25">
      <c r="A6782" s="23" t="s">
        <v>116</v>
      </c>
      <c r="B6782" s="65"/>
      <c r="C6782" s="65"/>
      <c r="D6782" s="67" t="s">
        <v>119</v>
      </c>
      <c r="E6782" s="67" t="s">
        <v>116</v>
      </c>
      <c r="F6782" s="24"/>
    </row>
    <row r="6783" spans="1:6" x14ac:dyDescent="0.25">
      <c r="A6783" s="23" t="s">
        <v>116</v>
      </c>
      <c r="B6783" s="67"/>
      <c r="C6783" s="65"/>
      <c r="D6783" s="67" t="s">
        <v>120</v>
      </c>
      <c r="E6783" s="69">
        <v>68</v>
      </c>
      <c r="F6783" s="24"/>
    </row>
    <row r="6784" spans="1:6" x14ac:dyDescent="0.25">
      <c r="A6784" s="23" t="s">
        <v>116</v>
      </c>
      <c r="B6784" s="67"/>
      <c r="C6784" s="65"/>
      <c r="D6784" s="70"/>
      <c r="E6784" s="66"/>
      <c r="F6784" s="24"/>
    </row>
    <row r="6785" spans="1:6" x14ac:dyDescent="0.25">
      <c r="A6785" s="25"/>
      <c r="B6785" s="65"/>
      <c r="C6785" s="65"/>
      <c r="D6785" s="71"/>
      <c r="E6785" s="65"/>
      <c r="F6785" s="26"/>
    </row>
    <row r="6786" spans="1:6" x14ac:dyDescent="0.25">
      <c r="A6786" s="27"/>
      <c r="B6786" s="70"/>
      <c r="C6786" s="70"/>
      <c r="D6786" s="65"/>
      <c r="E6786" s="65"/>
      <c r="F6786" s="26"/>
    </row>
    <row r="6787" spans="1:6" x14ac:dyDescent="0.25">
      <c r="A6787" s="28" t="s">
        <v>121</v>
      </c>
      <c r="B6787" s="65"/>
      <c r="C6787" s="65"/>
      <c r="D6787" s="65"/>
      <c r="E6787" s="65"/>
      <c r="F6787" s="24"/>
    </row>
    <row r="6788" spans="1:6" x14ac:dyDescent="0.25">
      <c r="A6788" s="29" t="s">
        <v>116</v>
      </c>
      <c r="B6788" s="67"/>
      <c r="C6788" s="67"/>
      <c r="D6788" s="65"/>
      <c r="E6788" s="65"/>
      <c r="F6788" s="24"/>
    </row>
    <row r="6789" spans="1:6" x14ac:dyDescent="0.25">
      <c r="A6789" s="29" t="s">
        <v>116</v>
      </c>
      <c r="B6789" s="67"/>
      <c r="C6789" s="67"/>
      <c r="D6789" s="65"/>
      <c r="E6789" s="65"/>
      <c r="F6789" s="24"/>
    </row>
    <row r="6790" spans="1:6" x14ac:dyDescent="0.25">
      <c r="A6790" s="30" t="s">
        <v>116</v>
      </c>
      <c r="B6790" s="45"/>
      <c r="C6790" s="45"/>
      <c r="F6790" s="32"/>
    </row>
    <row r="6791" spans="1:6" x14ac:dyDescent="0.25">
      <c r="A6791" s="38" t="s">
        <v>126</v>
      </c>
      <c r="B6791" s="73"/>
      <c r="C6791" s="73"/>
      <c r="D6791" s="73"/>
      <c r="E6791" s="73"/>
      <c r="F6791" s="39"/>
    </row>
    <row r="6793" spans="1:6" x14ac:dyDescent="0.25">
      <c r="A6793" s="57"/>
      <c r="B6793" s="55"/>
      <c r="C6793" s="55"/>
      <c r="D6793" s="55"/>
      <c r="E6793" s="55" t="s">
        <v>155</v>
      </c>
      <c r="F6793" s="56">
        <v>277401</v>
      </c>
    </row>
    <row r="6794" spans="1:6" x14ac:dyDescent="0.25">
      <c r="A6794" s="30" t="s">
        <v>108</v>
      </c>
      <c r="B6794" s="84">
        <v>5.5481600000000002</v>
      </c>
      <c r="C6794" s="45" t="s">
        <v>156</v>
      </c>
      <c r="D6794" s="45"/>
      <c r="E6794" s="45"/>
      <c r="F6794" s="46">
        <v>49999</v>
      </c>
    </row>
    <row r="6796" spans="1:6" x14ac:dyDescent="0.25">
      <c r="A6796" s="31" t="s">
        <v>157</v>
      </c>
      <c r="B6796" s="45"/>
      <c r="C6796" s="45"/>
      <c r="D6796" s="45"/>
      <c r="E6796" s="45"/>
      <c r="F6796" s="47">
        <v>49999</v>
      </c>
    </row>
    <row r="6798" spans="1:6" x14ac:dyDescent="0.25">
      <c r="A6798" s="58" t="s">
        <v>158</v>
      </c>
      <c r="B6798" s="76"/>
      <c r="C6798" s="83" t="s">
        <v>0</v>
      </c>
      <c r="D6798" s="77" t="s">
        <v>2</v>
      </c>
      <c r="E6798" s="76" t="s">
        <v>140</v>
      </c>
      <c r="F6798" s="43" t="s">
        <v>131</v>
      </c>
    </row>
    <row r="6800" spans="1:6" x14ac:dyDescent="0.25">
      <c r="A6800" s="44" t="s">
        <v>159</v>
      </c>
      <c r="B6800" s="45"/>
      <c r="C6800" s="61">
        <v>0.05</v>
      </c>
      <c r="D6800" s="45" t="s">
        <v>160</v>
      </c>
      <c r="E6800" s="62">
        <v>49999</v>
      </c>
      <c r="F6800" s="46">
        <v>2500</v>
      </c>
    </row>
    <row r="6802" spans="1:6" x14ac:dyDescent="0.25">
      <c r="A6802" s="31" t="s">
        <v>161</v>
      </c>
      <c r="B6802" s="45"/>
      <c r="C6802" s="45"/>
      <c r="D6802" s="45"/>
      <c r="E6802" s="45"/>
      <c r="F6802" s="47">
        <v>2500</v>
      </c>
    </row>
    <row r="6804" spans="1:6" x14ac:dyDescent="0.25">
      <c r="A6804" s="53" t="s">
        <v>194</v>
      </c>
      <c r="B6804" s="76"/>
      <c r="C6804" s="83" t="s">
        <v>0</v>
      </c>
      <c r="D6804" s="77" t="s">
        <v>2</v>
      </c>
      <c r="E6804" s="76" t="s">
        <v>140</v>
      </c>
      <c r="F6804" s="43" t="s">
        <v>131</v>
      </c>
    </row>
    <row r="6806" spans="1:6" x14ac:dyDescent="0.25">
      <c r="A6806" s="44" t="s">
        <v>248</v>
      </c>
      <c r="B6806" s="45"/>
      <c r="C6806" s="61">
        <v>166.66667000000001</v>
      </c>
      <c r="D6806" s="45" t="s">
        <v>249</v>
      </c>
      <c r="E6806" s="62">
        <v>1200</v>
      </c>
      <c r="F6806" s="46">
        <v>200000</v>
      </c>
    </row>
    <row r="6807" spans="1:6" x14ac:dyDescent="0.25">
      <c r="A6807" s="31" t="s">
        <v>198</v>
      </c>
      <c r="B6807" s="45"/>
      <c r="C6807" s="45"/>
      <c r="D6807" s="45"/>
      <c r="E6807" s="45"/>
      <c r="F6807" s="47">
        <v>200000</v>
      </c>
    </row>
    <row r="6809" spans="1:6" x14ac:dyDescent="0.25">
      <c r="A6809" s="48"/>
      <c r="B6809" s="45" t="s">
        <v>134</v>
      </c>
      <c r="C6809" s="45"/>
      <c r="D6809" s="78"/>
      <c r="E6809" s="79" t="s">
        <v>116</v>
      </c>
      <c r="F6809" s="49">
        <v>457189</v>
      </c>
    </row>
    <row r="6811" spans="1:6" x14ac:dyDescent="0.25">
      <c r="A6811" s="30"/>
      <c r="B6811" s="45"/>
      <c r="C6811" s="45"/>
      <c r="D6811" s="80" t="s">
        <v>135</v>
      </c>
      <c r="E6811" s="81"/>
      <c r="F6811" s="50">
        <v>457189</v>
      </c>
    </row>
    <row r="6812" spans="1:6" x14ac:dyDescent="0.25">
      <c r="A6812" s="51" t="s">
        <v>747</v>
      </c>
      <c r="B6812" s="45"/>
      <c r="C6812" s="45"/>
      <c r="D6812" s="82"/>
      <c r="E6812" s="45"/>
      <c r="F6812" s="51"/>
    </row>
    <row r="6813" spans="1:6" x14ac:dyDescent="0.25">
      <c r="A6813" s="30"/>
      <c r="B6813" s="45"/>
      <c r="C6813" s="45"/>
      <c r="D6813" s="45"/>
      <c r="E6813" s="45"/>
      <c r="F6813" s="52"/>
    </row>
    <row r="6815" spans="1:6" x14ac:dyDescent="0.25">
      <c r="A6815" s="40" t="s">
        <v>748</v>
      </c>
      <c r="B6815" s="74" t="s">
        <v>749</v>
      </c>
      <c r="C6815" s="75"/>
      <c r="D6815" s="75"/>
      <c r="E6815" s="75"/>
      <c r="F6815" s="41"/>
    </row>
    <row r="6816" spans="1:6" x14ac:dyDescent="0.25">
      <c r="A6816" s="53" t="s">
        <v>139</v>
      </c>
      <c r="B6816" s="76"/>
      <c r="C6816" s="83" t="s">
        <v>0</v>
      </c>
      <c r="D6816" s="77" t="s">
        <v>2</v>
      </c>
      <c r="E6816" s="76" t="s">
        <v>140</v>
      </c>
      <c r="F6816" s="43" t="s">
        <v>131</v>
      </c>
    </row>
    <row r="6818" spans="1:6" x14ac:dyDescent="0.25">
      <c r="A6818" s="44" t="s">
        <v>750</v>
      </c>
      <c r="B6818" s="45"/>
      <c r="C6818" s="61">
        <v>1</v>
      </c>
      <c r="D6818" s="45" t="s">
        <v>29</v>
      </c>
      <c r="E6818" s="62">
        <v>39255</v>
      </c>
      <c r="F6818" s="46">
        <v>39255</v>
      </c>
    </row>
    <row r="6819" spans="1:6" x14ac:dyDescent="0.25">
      <c r="A6819" s="31" t="s">
        <v>144</v>
      </c>
      <c r="B6819" s="45"/>
      <c r="C6819" s="45"/>
      <c r="D6819" s="45"/>
      <c r="E6819" s="45"/>
      <c r="F6819" s="47">
        <v>39255</v>
      </c>
    </row>
    <row r="6821" spans="1:6" x14ac:dyDescent="0.25">
      <c r="A6821" s="53" t="s">
        <v>148</v>
      </c>
      <c r="B6821" s="76"/>
      <c r="C6821" s="77" t="s">
        <v>0</v>
      </c>
      <c r="D6821" s="76" t="s">
        <v>2</v>
      </c>
      <c r="E6821" s="76" t="s">
        <v>149</v>
      </c>
      <c r="F6821" s="43" t="s">
        <v>131</v>
      </c>
    </row>
    <row r="6823" spans="1:6" x14ac:dyDescent="0.25">
      <c r="A6823" s="44" t="s">
        <v>408</v>
      </c>
      <c r="B6823" s="45"/>
      <c r="C6823" s="61" t="s">
        <v>116</v>
      </c>
      <c r="D6823" s="45" t="s">
        <v>151</v>
      </c>
      <c r="E6823" s="62" t="s">
        <v>116</v>
      </c>
      <c r="F6823" s="46" t="s">
        <v>116</v>
      </c>
    </row>
    <row r="6825" spans="1:6" x14ac:dyDescent="0.25">
      <c r="A6825" s="54" t="s">
        <v>263</v>
      </c>
      <c r="B6825" s="55"/>
      <c r="C6825" s="63">
        <v>1</v>
      </c>
      <c r="D6825" s="55" t="s">
        <v>151</v>
      </c>
      <c r="E6825" s="64">
        <v>183297</v>
      </c>
      <c r="F6825" s="56">
        <v>183297</v>
      </c>
    </row>
    <row r="6827" spans="1:6" x14ac:dyDescent="0.25">
      <c r="A6827" s="54" t="s">
        <v>225</v>
      </c>
      <c r="B6827" s="55"/>
      <c r="C6827" s="63">
        <v>1</v>
      </c>
      <c r="D6827" s="55" t="s">
        <v>151</v>
      </c>
      <c r="E6827" s="64">
        <v>56153</v>
      </c>
      <c r="F6827" s="56">
        <v>56153</v>
      </c>
    </row>
    <row r="6829" spans="1:6" x14ac:dyDescent="0.25">
      <c r="A6829" s="54" t="s">
        <v>154</v>
      </c>
      <c r="B6829" s="55"/>
      <c r="C6829" s="63">
        <v>1</v>
      </c>
      <c r="D6829" s="55" t="s">
        <v>151</v>
      </c>
      <c r="E6829" s="64">
        <v>37951</v>
      </c>
      <c r="F6829" s="56">
        <v>37951</v>
      </c>
    </row>
    <row r="6831" spans="1:6" x14ac:dyDescent="0.25">
      <c r="A6831" s="57"/>
      <c r="B6831" s="55"/>
      <c r="C6831" s="55"/>
      <c r="D6831" s="55"/>
      <c r="E6831" s="55" t="s">
        <v>155</v>
      </c>
      <c r="F6831" s="56">
        <v>277401</v>
      </c>
    </row>
    <row r="6832" spans="1:6" x14ac:dyDescent="0.25">
      <c r="A6832" s="30" t="s">
        <v>108</v>
      </c>
      <c r="B6832" s="84">
        <v>5.5481600000000002</v>
      </c>
      <c r="C6832" s="45" t="s">
        <v>156</v>
      </c>
      <c r="D6832" s="45"/>
      <c r="E6832" s="45"/>
      <c r="F6832" s="46">
        <v>49999</v>
      </c>
    </row>
    <row r="6834" spans="1:6" x14ac:dyDescent="0.25">
      <c r="A6834" s="31" t="s">
        <v>157</v>
      </c>
      <c r="B6834" s="45"/>
      <c r="C6834" s="45"/>
      <c r="D6834" s="45"/>
      <c r="E6834" s="45"/>
      <c r="F6834" s="47">
        <v>49999</v>
      </c>
    </row>
    <row r="6836" spans="1:6" x14ac:dyDescent="0.25">
      <c r="A6836" s="58" t="s">
        <v>158</v>
      </c>
      <c r="B6836" s="76"/>
      <c r="C6836" s="83" t="s">
        <v>0</v>
      </c>
      <c r="D6836" s="77" t="s">
        <v>2</v>
      </c>
      <c r="E6836" s="76" t="s">
        <v>140</v>
      </c>
      <c r="F6836" s="43" t="s">
        <v>131</v>
      </c>
    </row>
    <row r="6838" spans="1:6" x14ac:dyDescent="0.25">
      <c r="A6838" s="44" t="s">
        <v>159</v>
      </c>
      <c r="B6838" s="45"/>
      <c r="C6838" s="61">
        <v>0.05</v>
      </c>
      <c r="D6838" s="45" t="s">
        <v>160</v>
      </c>
      <c r="E6838" s="62">
        <v>49999</v>
      </c>
      <c r="F6838" s="46">
        <v>2500</v>
      </c>
    </row>
    <row r="6840" spans="1:6" x14ac:dyDescent="0.25">
      <c r="A6840" s="31" t="s">
        <v>161</v>
      </c>
      <c r="B6840" s="45"/>
      <c r="C6840" s="45"/>
      <c r="D6840" s="45"/>
      <c r="E6840" s="45"/>
      <c r="F6840" s="47">
        <v>2500</v>
      </c>
    </row>
    <row r="6842" spans="1:6" x14ac:dyDescent="0.25">
      <c r="A6842" s="53" t="s">
        <v>194</v>
      </c>
      <c r="B6842" s="76"/>
      <c r="C6842" s="83" t="s">
        <v>0</v>
      </c>
      <c r="D6842" s="77" t="s">
        <v>2</v>
      </c>
      <c r="E6842" s="76" t="s">
        <v>140</v>
      </c>
      <c r="F6842" s="43" t="s">
        <v>131</v>
      </c>
    </row>
    <row r="6844" spans="1:6" x14ac:dyDescent="0.25">
      <c r="A6844" s="44" t="s">
        <v>248</v>
      </c>
      <c r="B6844" s="45"/>
      <c r="C6844" s="61">
        <v>100</v>
      </c>
      <c r="D6844" s="45" t="s">
        <v>249</v>
      </c>
      <c r="E6844" s="62">
        <v>1200</v>
      </c>
      <c r="F6844" s="46">
        <v>120000</v>
      </c>
    </row>
    <row r="6845" spans="1:6" x14ac:dyDescent="0.25">
      <c r="A6845" s="31" t="s">
        <v>198</v>
      </c>
      <c r="B6845" s="45"/>
      <c r="C6845" s="45"/>
      <c r="D6845" s="45"/>
      <c r="E6845" s="45"/>
      <c r="F6845" s="47">
        <v>120000</v>
      </c>
    </row>
    <row r="6847" spans="1:6" x14ac:dyDescent="0.25">
      <c r="A6847" s="53" t="s">
        <v>164</v>
      </c>
      <c r="B6847" s="76"/>
      <c r="C6847" s="83" t="s">
        <v>0</v>
      </c>
      <c r="D6847" s="77" t="s">
        <v>2</v>
      </c>
      <c r="E6847" s="76" t="s">
        <v>140</v>
      </c>
      <c r="F6847" s="43" t="s">
        <v>131</v>
      </c>
    </row>
    <row r="6849" spans="1:6" x14ac:dyDescent="0.25">
      <c r="A6849" s="44" t="s">
        <v>751</v>
      </c>
      <c r="B6849" s="45"/>
      <c r="C6849" s="61" t="s">
        <v>116</v>
      </c>
      <c r="D6849" s="45" t="s">
        <v>29</v>
      </c>
      <c r="E6849" s="62" t="s">
        <v>116</v>
      </c>
      <c r="F6849" s="46" t="s">
        <v>116</v>
      </c>
    </row>
    <row r="6850" spans="1:6" x14ac:dyDescent="0.25">
      <c r="A6850" s="54" t="s">
        <v>752</v>
      </c>
      <c r="B6850" s="55"/>
      <c r="C6850" s="63">
        <v>1</v>
      </c>
      <c r="D6850" s="55" t="s">
        <v>29</v>
      </c>
      <c r="E6850" s="64">
        <v>89489</v>
      </c>
      <c r="F6850" s="56">
        <v>89489</v>
      </c>
    </row>
    <row r="6851" spans="1:6" x14ac:dyDescent="0.25">
      <c r="A6851" s="54" t="s">
        <v>753</v>
      </c>
      <c r="B6851" s="55"/>
      <c r="C6851" s="63">
        <v>0.55000000000000004</v>
      </c>
      <c r="D6851" s="55" t="s">
        <v>29</v>
      </c>
      <c r="E6851" s="64">
        <v>20000</v>
      </c>
      <c r="F6851" s="56">
        <v>11000</v>
      </c>
    </row>
    <row r="6852" spans="1:6" x14ac:dyDescent="0.25">
      <c r="A6852" s="54" t="s">
        <v>692</v>
      </c>
      <c r="B6852" s="55"/>
      <c r="C6852" s="63">
        <v>1</v>
      </c>
      <c r="D6852" s="55" t="s">
        <v>29</v>
      </c>
      <c r="E6852" s="64">
        <v>30740</v>
      </c>
      <c r="F6852" s="56">
        <v>30740</v>
      </c>
    </row>
    <row r="6853" spans="1:6" x14ac:dyDescent="0.25">
      <c r="A6853" s="54" t="s">
        <v>408</v>
      </c>
      <c r="B6853" s="55"/>
      <c r="C6853" s="63">
        <v>5.6189999999999997E-2</v>
      </c>
      <c r="D6853" s="55" t="s">
        <v>151</v>
      </c>
      <c r="E6853" s="64">
        <v>277401</v>
      </c>
      <c r="F6853" s="56">
        <v>15587</v>
      </c>
    </row>
    <row r="6854" spans="1:6" x14ac:dyDescent="0.25">
      <c r="A6854" s="54" t="s">
        <v>159</v>
      </c>
      <c r="B6854" s="55"/>
      <c r="C6854" s="63">
        <v>0.05</v>
      </c>
      <c r="D6854" s="55" t="s">
        <v>160</v>
      </c>
      <c r="E6854" s="64">
        <v>15587</v>
      </c>
      <c r="F6854" s="56">
        <v>779</v>
      </c>
    </row>
    <row r="6855" spans="1:6" x14ac:dyDescent="0.25">
      <c r="A6855" s="57"/>
      <c r="B6855" s="55"/>
      <c r="C6855" s="55"/>
      <c r="D6855" s="55"/>
      <c r="E6855" s="55" t="s">
        <v>155</v>
      </c>
      <c r="F6855" s="56">
        <v>147595</v>
      </c>
    </row>
    <row r="6856" spans="1:6" x14ac:dyDescent="0.25">
      <c r="A6856" s="30" t="s">
        <v>0</v>
      </c>
      <c r="B6856" s="84">
        <v>1</v>
      </c>
      <c r="C6856" s="45" t="s">
        <v>169</v>
      </c>
      <c r="D6856" s="45"/>
      <c r="E6856" s="45"/>
      <c r="F6856" s="46">
        <v>147595</v>
      </c>
    </row>
    <row r="6857" spans="1:6" x14ac:dyDescent="0.25">
      <c r="A6857" s="31" t="s">
        <v>170</v>
      </c>
      <c r="B6857" s="45"/>
      <c r="C6857" s="45"/>
      <c r="D6857" s="45"/>
      <c r="E6857" s="45"/>
      <c r="F6857" s="47">
        <v>147595</v>
      </c>
    </row>
    <row r="6859" spans="1:6" x14ac:dyDescent="0.25">
      <c r="A6859" s="48"/>
      <c r="B6859" s="45" t="s">
        <v>134</v>
      </c>
      <c r="C6859" s="45"/>
      <c r="D6859" s="78"/>
      <c r="E6859" s="79" t="s">
        <v>116</v>
      </c>
      <c r="F6859" s="49">
        <v>359349</v>
      </c>
    </row>
    <row r="6861" spans="1:6" x14ac:dyDescent="0.25">
      <c r="A6861" s="30"/>
      <c r="B6861" s="45"/>
      <c r="C6861" s="45"/>
      <c r="D6861" s="80" t="s">
        <v>135</v>
      </c>
      <c r="E6861" s="81"/>
      <c r="F6861" s="50">
        <v>359349</v>
      </c>
    </row>
    <row r="6862" spans="1:6" x14ac:dyDescent="0.25">
      <c r="A6862" s="51" t="s">
        <v>754</v>
      </c>
      <c r="B6862" s="45"/>
      <c r="C6862" s="45"/>
      <c r="D6862" s="82"/>
      <c r="E6862" s="45"/>
      <c r="F6862" s="51"/>
    </row>
    <row r="6863" spans="1:6" x14ac:dyDescent="0.25">
      <c r="A6863" s="30"/>
      <c r="B6863" s="45"/>
      <c r="C6863" s="45"/>
      <c r="D6863" s="45"/>
      <c r="E6863" s="45"/>
      <c r="F6863" s="52"/>
    </row>
    <row r="6865" spans="1:6" x14ac:dyDescent="0.25">
      <c r="A6865" s="40" t="s">
        <v>755</v>
      </c>
      <c r="B6865" s="74" t="s">
        <v>756</v>
      </c>
      <c r="C6865" s="75"/>
      <c r="D6865" s="75"/>
      <c r="E6865" s="75"/>
      <c r="F6865" s="41"/>
    </row>
    <row r="6866" spans="1:6" x14ac:dyDescent="0.25">
      <c r="A6866" s="53" t="s">
        <v>139</v>
      </c>
      <c r="B6866" s="76"/>
      <c r="C6866" s="83" t="s">
        <v>0</v>
      </c>
      <c r="D6866" s="77" t="s">
        <v>2</v>
      </c>
      <c r="E6866" s="76" t="s">
        <v>140</v>
      </c>
      <c r="F6866" s="43" t="s">
        <v>131</v>
      </c>
    </row>
    <row r="6868" spans="1:6" x14ac:dyDescent="0.25">
      <c r="A6868" s="44" t="s">
        <v>757</v>
      </c>
      <c r="B6868" s="45"/>
      <c r="C6868" s="61">
        <v>2.5</v>
      </c>
      <c r="D6868" s="45" t="s">
        <v>29</v>
      </c>
      <c r="E6868" s="62">
        <v>13500</v>
      </c>
      <c r="F6868" s="46">
        <v>33750</v>
      </c>
    </row>
    <row r="6869" spans="1:6" x14ac:dyDescent="0.25">
      <c r="A6869" s="44" t="s">
        <v>758</v>
      </c>
      <c r="B6869" s="45"/>
      <c r="C6869" s="61">
        <v>1</v>
      </c>
      <c r="D6869" s="45" t="s">
        <v>73</v>
      </c>
      <c r="E6869" s="62">
        <v>5429</v>
      </c>
      <c r="F6869" s="46">
        <v>5429</v>
      </c>
    </row>
    <row r="6870" spans="1:6" x14ac:dyDescent="0.25">
      <c r="A6870" s="44" t="s">
        <v>498</v>
      </c>
      <c r="B6870" s="45"/>
      <c r="C6870" s="61" t="s">
        <v>116</v>
      </c>
      <c r="D6870" s="45" t="s">
        <v>3</v>
      </c>
      <c r="E6870" s="62" t="s">
        <v>116</v>
      </c>
      <c r="F6870" s="46" t="s">
        <v>116</v>
      </c>
    </row>
    <row r="6871" spans="1:6" x14ac:dyDescent="0.25">
      <c r="A6871" s="54" t="s">
        <v>759</v>
      </c>
      <c r="B6871" s="55"/>
      <c r="C6871" s="63">
        <v>0.5</v>
      </c>
      <c r="D6871" s="55" t="s">
        <v>29</v>
      </c>
      <c r="E6871" s="64">
        <v>7000</v>
      </c>
      <c r="F6871" s="56">
        <v>3500</v>
      </c>
    </row>
    <row r="6872" spans="1:6" x14ac:dyDescent="0.25">
      <c r="A6872" s="54" t="s">
        <v>760</v>
      </c>
      <c r="B6872" s="55"/>
      <c r="C6872" s="63">
        <v>1.2</v>
      </c>
      <c r="D6872" s="55" t="s">
        <v>113</v>
      </c>
      <c r="E6872" s="64">
        <v>500</v>
      </c>
      <c r="F6872" s="56">
        <v>600</v>
      </c>
    </row>
    <row r="6873" spans="1:6" x14ac:dyDescent="0.25">
      <c r="A6873" s="57"/>
      <c r="B6873" s="55"/>
      <c r="C6873" s="55"/>
      <c r="D6873" s="55"/>
      <c r="E6873" s="55" t="s">
        <v>155</v>
      </c>
      <c r="F6873" s="56">
        <v>4100</v>
      </c>
    </row>
    <row r="6874" spans="1:6" x14ac:dyDescent="0.25">
      <c r="A6874" s="30" t="s">
        <v>0</v>
      </c>
      <c r="B6874" s="84">
        <v>7</v>
      </c>
      <c r="C6874" s="45" t="s">
        <v>169</v>
      </c>
      <c r="D6874" s="45"/>
      <c r="E6874" s="45"/>
      <c r="F6874" s="46">
        <v>28700</v>
      </c>
    </row>
    <row r="6875" spans="1:6" x14ac:dyDescent="0.25">
      <c r="A6875" s="31" t="s">
        <v>144</v>
      </c>
      <c r="B6875" s="45"/>
      <c r="C6875" s="45"/>
      <c r="D6875" s="45"/>
      <c r="E6875" s="45"/>
      <c r="F6875" s="47">
        <v>67879</v>
      </c>
    </row>
    <row r="6877" spans="1:6" x14ac:dyDescent="0.25">
      <c r="A6877" s="53" t="s">
        <v>148</v>
      </c>
      <c r="B6877" s="76"/>
      <c r="C6877" s="77" t="s">
        <v>0</v>
      </c>
      <c r="D6877" s="76" t="s">
        <v>2</v>
      </c>
      <c r="E6877" s="76" t="s">
        <v>149</v>
      </c>
      <c r="F6877" s="43" t="s">
        <v>131</v>
      </c>
    </row>
    <row r="6879" spans="1:6" x14ac:dyDescent="0.25">
      <c r="A6879" s="44" t="s">
        <v>223</v>
      </c>
      <c r="B6879" s="45"/>
      <c r="C6879" s="61" t="s">
        <v>116</v>
      </c>
      <c r="D6879" s="45" t="s">
        <v>151</v>
      </c>
      <c r="E6879" s="62" t="s">
        <v>116</v>
      </c>
      <c r="F6879" s="46" t="s">
        <v>116</v>
      </c>
    </row>
    <row r="6881" spans="1:6" x14ac:dyDescent="0.25">
      <c r="A6881" s="59" t="s">
        <v>176</v>
      </c>
      <c r="B6881" s="85"/>
      <c r="C6881" s="76"/>
      <c r="D6881" s="83" t="s">
        <v>177</v>
      </c>
      <c r="E6881" s="85"/>
      <c r="F6881" s="60"/>
    </row>
    <row r="6882" spans="1:6" x14ac:dyDescent="0.25">
      <c r="A6882" s="19"/>
      <c r="B6882" s="65"/>
      <c r="C6882" s="65"/>
      <c r="D6882" s="66"/>
      <c r="E6882" s="65"/>
      <c r="F6882" s="20"/>
    </row>
    <row r="6883" spans="1:6" x14ac:dyDescent="0.25">
      <c r="A6883" s="22" t="s">
        <v>116</v>
      </c>
      <c r="B6883" s="67"/>
      <c r="C6883" s="65"/>
      <c r="D6883" s="67" t="s">
        <v>117</v>
      </c>
      <c r="E6883" s="68" t="s">
        <v>116</v>
      </c>
      <c r="F6883" s="24"/>
    </row>
    <row r="6884" spans="1:6" x14ac:dyDescent="0.25">
      <c r="A6884" s="25" t="s">
        <v>116</v>
      </c>
      <c r="B6884" s="65"/>
      <c r="C6884" s="65"/>
      <c r="D6884" s="67" t="s">
        <v>118</v>
      </c>
      <c r="E6884" s="69" t="s">
        <v>116</v>
      </c>
      <c r="F6884" s="24"/>
    </row>
    <row r="6885" spans="1:6" x14ac:dyDescent="0.25">
      <c r="A6885" s="23" t="s">
        <v>116</v>
      </c>
      <c r="B6885" s="65"/>
      <c r="C6885" s="65"/>
      <c r="D6885" s="67" t="s">
        <v>119</v>
      </c>
      <c r="E6885" s="67" t="s">
        <v>116</v>
      </c>
      <c r="F6885" s="24"/>
    </row>
    <row r="6886" spans="1:6" x14ac:dyDescent="0.25">
      <c r="A6886" s="23" t="s">
        <v>116</v>
      </c>
      <c r="B6886" s="67"/>
      <c r="C6886" s="65"/>
      <c r="D6886" s="67" t="s">
        <v>120</v>
      </c>
      <c r="E6886" s="69">
        <v>69</v>
      </c>
      <c r="F6886" s="24"/>
    </row>
    <row r="6887" spans="1:6" x14ac:dyDescent="0.25">
      <c r="A6887" s="23" t="s">
        <v>116</v>
      </c>
      <c r="B6887" s="67"/>
      <c r="C6887" s="65"/>
      <c r="D6887" s="70"/>
      <c r="E6887" s="66"/>
      <c r="F6887" s="24"/>
    </row>
    <row r="6888" spans="1:6" x14ac:dyDescent="0.25">
      <c r="A6888" s="25"/>
      <c r="B6888" s="65"/>
      <c r="C6888" s="65"/>
      <c r="D6888" s="71"/>
      <c r="E6888" s="65"/>
      <c r="F6888" s="26"/>
    </row>
    <row r="6889" spans="1:6" x14ac:dyDescent="0.25">
      <c r="A6889" s="27"/>
      <c r="B6889" s="70"/>
      <c r="C6889" s="70"/>
      <c r="D6889" s="65"/>
      <c r="E6889" s="65"/>
      <c r="F6889" s="26"/>
    </row>
    <row r="6890" spans="1:6" x14ac:dyDescent="0.25">
      <c r="A6890" s="28" t="s">
        <v>121</v>
      </c>
      <c r="B6890" s="65"/>
      <c r="C6890" s="65"/>
      <c r="D6890" s="65"/>
      <c r="E6890" s="65"/>
      <c r="F6890" s="24"/>
    </row>
    <row r="6891" spans="1:6" x14ac:dyDescent="0.25">
      <c r="A6891" s="29" t="s">
        <v>116</v>
      </c>
      <c r="B6891" s="67"/>
      <c r="C6891" s="67"/>
      <c r="D6891" s="65"/>
      <c r="E6891" s="65"/>
      <c r="F6891" s="24"/>
    </row>
    <row r="6892" spans="1:6" x14ac:dyDescent="0.25">
      <c r="A6892" s="29" t="s">
        <v>116</v>
      </c>
      <c r="B6892" s="67"/>
      <c r="C6892" s="67"/>
      <c r="D6892" s="65"/>
      <c r="E6892" s="65"/>
      <c r="F6892" s="24"/>
    </row>
    <row r="6893" spans="1:6" x14ac:dyDescent="0.25">
      <c r="A6893" s="30" t="s">
        <v>116</v>
      </c>
      <c r="B6893" s="45"/>
      <c r="C6893" s="45"/>
      <c r="F6893" s="32"/>
    </row>
    <row r="6894" spans="1:6" x14ac:dyDescent="0.25">
      <c r="A6894" s="38" t="s">
        <v>126</v>
      </c>
      <c r="B6894" s="73"/>
      <c r="C6894" s="73"/>
      <c r="D6894" s="73"/>
      <c r="E6894" s="73"/>
      <c r="F6894" s="39"/>
    </row>
    <row r="6896" spans="1:6" x14ac:dyDescent="0.25">
      <c r="A6896" s="54" t="s">
        <v>224</v>
      </c>
      <c r="B6896" s="55"/>
      <c r="C6896" s="63">
        <v>1</v>
      </c>
      <c r="D6896" s="55" t="s">
        <v>151</v>
      </c>
      <c r="E6896" s="64">
        <v>181247</v>
      </c>
      <c r="F6896" s="56">
        <v>181247</v>
      </c>
    </row>
    <row r="6898" spans="1:6" x14ac:dyDescent="0.25">
      <c r="A6898" s="54" t="s">
        <v>225</v>
      </c>
      <c r="B6898" s="55"/>
      <c r="C6898" s="63">
        <v>1</v>
      </c>
      <c r="D6898" s="55" t="s">
        <v>151</v>
      </c>
      <c r="E6898" s="64">
        <v>56153</v>
      </c>
      <c r="F6898" s="56">
        <v>56153</v>
      </c>
    </row>
    <row r="6900" spans="1:6" x14ac:dyDescent="0.25">
      <c r="A6900" s="54" t="s">
        <v>154</v>
      </c>
      <c r="B6900" s="55"/>
      <c r="C6900" s="63">
        <v>1</v>
      </c>
      <c r="D6900" s="55" t="s">
        <v>151</v>
      </c>
      <c r="E6900" s="64">
        <v>37951</v>
      </c>
      <c r="F6900" s="56">
        <v>37951</v>
      </c>
    </row>
    <row r="6902" spans="1:6" x14ac:dyDescent="0.25">
      <c r="A6902" s="57"/>
      <c r="B6902" s="55"/>
      <c r="C6902" s="55"/>
      <c r="D6902" s="55"/>
      <c r="E6902" s="55" t="s">
        <v>155</v>
      </c>
      <c r="F6902" s="56">
        <v>275351</v>
      </c>
    </row>
    <row r="6903" spans="1:6" x14ac:dyDescent="0.25">
      <c r="A6903" s="30" t="s">
        <v>108</v>
      </c>
      <c r="B6903" s="84">
        <v>2</v>
      </c>
      <c r="C6903" s="45" t="s">
        <v>156</v>
      </c>
      <c r="D6903" s="45"/>
      <c r="E6903" s="45"/>
      <c r="F6903" s="46">
        <v>137676</v>
      </c>
    </row>
    <row r="6905" spans="1:6" x14ac:dyDescent="0.25">
      <c r="A6905" s="31" t="s">
        <v>157</v>
      </c>
      <c r="B6905" s="45"/>
      <c r="C6905" s="45"/>
      <c r="D6905" s="45"/>
      <c r="E6905" s="45"/>
      <c r="F6905" s="47">
        <v>137676</v>
      </c>
    </row>
    <row r="6907" spans="1:6" x14ac:dyDescent="0.25">
      <c r="A6907" s="58" t="s">
        <v>158</v>
      </c>
      <c r="B6907" s="76"/>
      <c r="C6907" s="83" t="s">
        <v>0</v>
      </c>
      <c r="D6907" s="77" t="s">
        <v>2</v>
      </c>
      <c r="E6907" s="76" t="s">
        <v>140</v>
      </c>
      <c r="F6907" s="43" t="s">
        <v>131</v>
      </c>
    </row>
    <row r="6909" spans="1:6" x14ac:dyDescent="0.25">
      <c r="A6909" s="44" t="s">
        <v>159</v>
      </c>
      <c r="B6909" s="45"/>
      <c r="C6909" s="61">
        <v>0.05</v>
      </c>
      <c r="D6909" s="45" t="s">
        <v>160</v>
      </c>
      <c r="E6909" s="62">
        <v>137676</v>
      </c>
      <c r="F6909" s="46">
        <v>6884</v>
      </c>
    </row>
    <row r="6911" spans="1:6" x14ac:dyDescent="0.25">
      <c r="A6911" s="31" t="s">
        <v>161</v>
      </c>
      <c r="B6911" s="45"/>
      <c r="C6911" s="45"/>
      <c r="D6911" s="45"/>
      <c r="E6911" s="45"/>
      <c r="F6911" s="47">
        <v>6884</v>
      </c>
    </row>
    <row r="6913" spans="1:6" x14ac:dyDescent="0.25">
      <c r="A6913" s="42" t="s">
        <v>129</v>
      </c>
      <c r="B6913" s="76"/>
      <c r="C6913" s="77" t="s">
        <v>0</v>
      </c>
      <c r="D6913" s="76" t="s">
        <v>2</v>
      </c>
      <c r="E6913" s="76" t="s">
        <v>130</v>
      </c>
      <c r="F6913" s="43" t="s">
        <v>131</v>
      </c>
    </row>
    <row r="6915" spans="1:6" x14ac:dyDescent="0.25">
      <c r="A6915" s="44" t="s">
        <v>229</v>
      </c>
      <c r="B6915" s="45"/>
      <c r="C6915" s="61">
        <v>9</v>
      </c>
      <c r="D6915" s="45" t="s">
        <v>167</v>
      </c>
      <c r="E6915" s="62">
        <v>800</v>
      </c>
      <c r="F6915" s="46">
        <v>7200</v>
      </c>
    </row>
    <row r="6917" spans="1:6" x14ac:dyDescent="0.25">
      <c r="A6917" s="31" t="s">
        <v>133</v>
      </c>
      <c r="B6917" s="45"/>
      <c r="C6917" s="45"/>
      <c r="D6917" s="45"/>
      <c r="E6917" s="45"/>
      <c r="F6917" s="47">
        <v>7200</v>
      </c>
    </row>
    <row r="6919" spans="1:6" x14ac:dyDescent="0.25">
      <c r="A6919" s="53" t="s">
        <v>194</v>
      </c>
      <c r="B6919" s="76"/>
      <c r="C6919" s="83" t="s">
        <v>0</v>
      </c>
      <c r="D6919" s="77" t="s">
        <v>2</v>
      </c>
      <c r="E6919" s="76" t="s">
        <v>140</v>
      </c>
      <c r="F6919" s="43" t="s">
        <v>131</v>
      </c>
    </row>
    <row r="6921" spans="1:6" x14ac:dyDescent="0.25">
      <c r="A6921" s="44" t="s">
        <v>256</v>
      </c>
      <c r="B6921" s="45"/>
      <c r="C6921" s="61" t="s">
        <v>116</v>
      </c>
      <c r="D6921" s="45" t="s">
        <v>33</v>
      </c>
      <c r="E6921" s="62" t="s">
        <v>116</v>
      </c>
      <c r="F6921" s="46" t="s">
        <v>116</v>
      </c>
    </row>
    <row r="6923" spans="1:6" x14ac:dyDescent="0.25">
      <c r="A6923" s="54" t="s">
        <v>154</v>
      </c>
      <c r="B6923" s="55"/>
      <c r="C6923" s="63">
        <v>0.28571000000000002</v>
      </c>
      <c r="D6923" s="55" t="s">
        <v>151</v>
      </c>
      <c r="E6923" s="64">
        <v>37951</v>
      </c>
      <c r="F6923" s="56">
        <v>10843</v>
      </c>
    </row>
    <row r="6924" spans="1:6" x14ac:dyDescent="0.25">
      <c r="A6924" s="57"/>
      <c r="B6924" s="55"/>
      <c r="C6924" s="55"/>
      <c r="D6924" s="55"/>
      <c r="E6924" s="55" t="s">
        <v>155</v>
      </c>
      <c r="F6924" s="56">
        <v>10843</v>
      </c>
    </row>
    <row r="6925" spans="1:6" x14ac:dyDescent="0.25">
      <c r="A6925" s="30" t="s">
        <v>0</v>
      </c>
      <c r="B6925" s="84">
        <v>1.05</v>
      </c>
      <c r="C6925" s="45" t="s">
        <v>169</v>
      </c>
      <c r="D6925" s="45"/>
      <c r="E6925" s="45"/>
      <c r="F6925" s="46">
        <v>11385</v>
      </c>
    </row>
    <row r="6926" spans="1:6" x14ac:dyDescent="0.25">
      <c r="A6926" s="31" t="s">
        <v>198</v>
      </c>
      <c r="B6926" s="45"/>
      <c r="C6926" s="45"/>
      <c r="D6926" s="45"/>
      <c r="E6926" s="45"/>
      <c r="F6926" s="47">
        <v>11385</v>
      </c>
    </row>
    <row r="6928" spans="1:6" x14ac:dyDescent="0.25">
      <c r="A6928" s="53" t="s">
        <v>164</v>
      </c>
      <c r="B6928" s="76"/>
      <c r="C6928" s="83" t="s">
        <v>0</v>
      </c>
      <c r="D6928" s="77" t="s">
        <v>2</v>
      </c>
      <c r="E6928" s="76" t="s">
        <v>140</v>
      </c>
      <c r="F6928" s="43" t="s">
        <v>131</v>
      </c>
    </row>
    <row r="6930" spans="1:6" x14ac:dyDescent="0.25">
      <c r="A6930" s="44" t="s">
        <v>237</v>
      </c>
      <c r="B6930" s="45"/>
      <c r="C6930" s="61" t="s">
        <v>116</v>
      </c>
      <c r="D6930" s="45" t="s">
        <v>33</v>
      </c>
      <c r="E6930" s="62" t="s">
        <v>116</v>
      </c>
      <c r="F6930" s="46" t="s">
        <v>116</v>
      </c>
    </row>
    <row r="6931" spans="1:6" x14ac:dyDescent="0.25">
      <c r="A6931" s="54" t="s">
        <v>242</v>
      </c>
      <c r="B6931" s="55"/>
      <c r="C6931" s="63">
        <v>8</v>
      </c>
      <c r="D6931" s="55" t="s">
        <v>29</v>
      </c>
      <c r="E6931" s="64">
        <v>39000</v>
      </c>
      <c r="F6931" s="56">
        <v>312000</v>
      </c>
    </row>
    <row r="6932" spans="1:6" x14ac:dyDescent="0.25">
      <c r="A6932" s="54" t="s">
        <v>243</v>
      </c>
    </row>
    <row r="6933" spans="1:6" x14ac:dyDescent="0.25">
      <c r="A6933" s="54" t="s">
        <v>244</v>
      </c>
      <c r="B6933" s="55"/>
      <c r="C6933" s="63">
        <v>0.63800000000000001</v>
      </c>
      <c r="D6933" s="55" t="s">
        <v>33</v>
      </c>
      <c r="E6933" s="64">
        <v>75000</v>
      </c>
      <c r="F6933" s="56">
        <v>47850</v>
      </c>
    </row>
    <row r="6934" spans="1:6" x14ac:dyDescent="0.25">
      <c r="A6934" s="54" t="s">
        <v>245</v>
      </c>
      <c r="B6934" s="55"/>
      <c r="C6934" s="63">
        <v>0.63</v>
      </c>
      <c r="D6934" s="55" t="s">
        <v>33</v>
      </c>
      <c r="E6934" s="64">
        <v>75000</v>
      </c>
      <c r="F6934" s="56">
        <v>47250</v>
      </c>
    </row>
    <row r="6935" spans="1:6" x14ac:dyDescent="0.25">
      <c r="A6935" s="54" t="s">
        <v>251</v>
      </c>
      <c r="B6935" s="55"/>
      <c r="C6935" s="63">
        <v>170</v>
      </c>
      <c r="D6935" s="55" t="s">
        <v>252</v>
      </c>
      <c r="E6935" s="64">
        <v>50</v>
      </c>
      <c r="F6935" s="56">
        <v>8500</v>
      </c>
    </row>
    <row r="6936" spans="1:6" x14ac:dyDescent="0.25">
      <c r="A6936" s="54" t="s">
        <v>223</v>
      </c>
      <c r="B6936" s="55"/>
      <c r="C6936" s="63">
        <v>0.10895000000000001</v>
      </c>
      <c r="D6936" s="55" t="s">
        <v>151</v>
      </c>
      <c r="E6936" s="64">
        <v>275351</v>
      </c>
      <c r="F6936" s="56">
        <v>29999</v>
      </c>
    </row>
    <row r="6937" spans="1:6" x14ac:dyDescent="0.25">
      <c r="A6937" s="54" t="s">
        <v>159</v>
      </c>
      <c r="B6937" s="55"/>
      <c r="C6937" s="63">
        <v>0.05</v>
      </c>
      <c r="D6937" s="55" t="s">
        <v>160</v>
      </c>
      <c r="E6937" s="64">
        <v>29999</v>
      </c>
      <c r="F6937" s="56">
        <v>1500</v>
      </c>
    </row>
    <row r="6938" spans="1:6" x14ac:dyDescent="0.25">
      <c r="A6938" s="54" t="s">
        <v>253</v>
      </c>
      <c r="B6938" s="55"/>
      <c r="C6938" s="63">
        <v>0.125</v>
      </c>
      <c r="D6938" s="55" t="s">
        <v>167</v>
      </c>
      <c r="E6938" s="64">
        <v>46400</v>
      </c>
      <c r="F6938" s="56">
        <v>5800</v>
      </c>
    </row>
    <row r="6939" spans="1:6" x14ac:dyDescent="0.25">
      <c r="A6939" s="54" t="s">
        <v>254</v>
      </c>
      <c r="B6939" s="55"/>
      <c r="C6939" s="63">
        <v>1.268</v>
      </c>
      <c r="D6939" s="55" t="s">
        <v>33</v>
      </c>
      <c r="E6939" s="64">
        <v>292750</v>
      </c>
      <c r="F6939" s="56">
        <v>371207</v>
      </c>
    </row>
    <row r="6940" spans="1:6" x14ac:dyDescent="0.25">
      <c r="A6940" s="54" t="s">
        <v>255</v>
      </c>
    </row>
    <row r="6941" spans="1:6" x14ac:dyDescent="0.25">
      <c r="A6941" s="54" t="s">
        <v>256</v>
      </c>
      <c r="B6941" s="55"/>
      <c r="C6941" s="63">
        <v>1.268</v>
      </c>
      <c r="D6941" s="55" t="s">
        <v>33</v>
      </c>
      <c r="E6941" s="64">
        <v>10843</v>
      </c>
      <c r="F6941" s="56">
        <v>13749</v>
      </c>
    </row>
    <row r="6942" spans="1:6" x14ac:dyDescent="0.25">
      <c r="A6942" s="54" t="s">
        <v>484</v>
      </c>
      <c r="B6942" s="55"/>
      <c r="C6942" s="63">
        <v>1.268</v>
      </c>
      <c r="D6942" s="55" t="s">
        <v>33</v>
      </c>
      <c r="E6942" s="64">
        <v>5500</v>
      </c>
      <c r="F6942" s="56">
        <v>6974</v>
      </c>
    </row>
    <row r="6943" spans="1:6" x14ac:dyDescent="0.25">
      <c r="A6943" s="54" t="s">
        <v>196</v>
      </c>
      <c r="B6943" s="55"/>
      <c r="C6943" s="63">
        <v>1.268</v>
      </c>
      <c r="D6943" s="55" t="s">
        <v>33</v>
      </c>
      <c r="E6943" s="64">
        <v>15000</v>
      </c>
      <c r="F6943" s="56">
        <v>19020</v>
      </c>
    </row>
    <row r="6944" spans="1:6" x14ac:dyDescent="0.25">
      <c r="A6944" s="54" t="s">
        <v>197</v>
      </c>
    </row>
    <row r="6945" spans="1:6" x14ac:dyDescent="0.25">
      <c r="A6945" s="57"/>
      <c r="B6945" s="55"/>
      <c r="C6945" s="55"/>
      <c r="D6945" s="55"/>
      <c r="E6945" s="55" t="s">
        <v>155</v>
      </c>
      <c r="F6945" s="56">
        <v>863849</v>
      </c>
    </row>
    <row r="6946" spans="1:6" x14ac:dyDescent="0.25">
      <c r="A6946" s="30" t="s">
        <v>0</v>
      </c>
      <c r="B6946" s="84">
        <v>1.05</v>
      </c>
      <c r="C6946" s="45" t="s">
        <v>169</v>
      </c>
      <c r="D6946" s="45"/>
      <c r="E6946" s="45"/>
      <c r="F6946" s="46">
        <v>907041</v>
      </c>
    </row>
    <row r="6947" spans="1:6" x14ac:dyDescent="0.25">
      <c r="A6947" s="31" t="s">
        <v>170</v>
      </c>
      <c r="B6947" s="45"/>
      <c r="C6947" s="45"/>
      <c r="D6947" s="45"/>
      <c r="E6947" s="45"/>
      <c r="F6947" s="47">
        <v>907041</v>
      </c>
    </row>
    <row r="6949" spans="1:6" x14ac:dyDescent="0.25">
      <c r="A6949" s="48"/>
      <c r="B6949" s="45" t="s">
        <v>134</v>
      </c>
      <c r="C6949" s="45"/>
      <c r="D6949" s="78"/>
      <c r="E6949" s="79" t="s">
        <v>116</v>
      </c>
      <c r="F6949" s="49">
        <v>1138065</v>
      </c>
    </row>
    <row r="6951" spans="1:6" x14ac:dyDescent="0.25">
      <c r="A6951" s="30"/>
      <c r="B6951" s="45"/>
      <c r="C6951" s="45"/>
      <c r="D6951" s="80" t="s">
        <v>135</v>
      </c>
      <c r="E6951" s="81"/>
      <c r="F6951" s="50">
        <v>1138065</v>
      </c>
    </row>
    <row r="6952" spans="1:6" x14ac:dyDescent="0.25">
      <c r="A6952" s="51" t="s">
        <v>761</v>
      </c>
      <c r="B6952" s="45"/>
      <c r="C6952" s="45"/>
      <c r="D6952" s="82"/>
      <c r="E6952" s="45"/>
      <c r="F6952" s="51"/>
    </row>
    <row r="6953" spans="1:6" x14ac:dyDescent="0.25">
      <c r="A6953" s="30"/>
      <c r="B6953" s="45"/>
      <c r="C6953" s="45"/>
      <c r="D6953" s="45"/>
      <c r="E6953" s="45"/>
      <c r="F6953" s="52"/>
    </row>
    <row r="6955" spans="1:6" x14ac:dyDescent="0.25">
      <c r="A6955" s="40" t="s">
        <v>508</v>
      </c>
      <c r="B6955" s="74" t="s">
        <v>509</v>
      </c>
      <c r="C6955" s="75"/>
      <c r="D6955" s="75"/>
      <c r="E6955" s="75"/>
      <c r="F6955" s="41"/>
    </row>
    <row r="6956" spans="1:6" x14ac:dyDescent="0.25">
      <c r="A6956" s="53" t="s">
        <v>139</v>
      </c>
      <c r="B6956" s="76"/>
      <c r="C6956" s="83" t="s">
        <v>0</v>
      </c>
      <c r="D6956" s="77" t="s">
        <v>2</v>
      </c>
      <c r="E6956" s="76" t="s">
        <v>140</v>
      </c>
      <c r="F6956" s="43" t="s">
        <v>131</v>
      </c>
    </row>
    <row r="6958" spans="1:6" x14ac:dyDescent="0.25">
      <c r="A6958" s="44" t="s">
        <v>510</v>
      </c>
      <c r="B6958" s="45"/>
      <c r="C6958" s="61">
        <v>1.05</v>
      </c>
      <c r="D6958" s="45" t="s">
        <v>73</v>
      </c>
      <c r="E6958" s="62">
        <v>2595</v>
      </c>
      <c r="F6958" s="46">
        <v>2725</v>
      </c>
    </row>
    <row r="6959" spans="1:6" x14ac:dyDescent="0.25">
      <c r="A6959" s="44" t="s">
        <v>511</v>
      </c>
      <c r="B6959" s="45"/>
      <c r="C6959" s="61">
        <v>0.03</v>
      </c>
      <c r="D6959" s="45" t="s">
        <v>73</v>
      </c>
      <c r="E6959" s="62">
        <v>4200</v>
      </c>
      <c r="F6959" s="46">
        <v>126</v>
      </c>
    </row>
    <row r="6960" spans="1:6" x14ac:dyDescent="0.25">
      <c r="A6960" s="31" t="s">
        <v>144</v>
      </c>
      <c r="B6960" s="45"/>
      <c r="C6960" s="45"/>
      <c r="D6960" s="45"/>
      <c r="E6960" s="45"/>
      <c r="F6960" s="47">
        <v>2851</v>
      </c>
    </row>
    <row r="6962" spans="1:6" x14ac:dyDescent="0.25">
      <c r="A6962" s="53" t="s">
        <v>148</v>
      </c>
      <c r="B6962" s="76"/>
      <c r="C6962" s="77" t="s">
        <v>0</v>
      </c>
      <c r="D6962" s="76" t="s">
        <v>2</v>
      </c>
      <c r="E6962" s="76" t="s">
        <v>149</v>
      </c>
      <c r="F6962" s="43" t="s">
        <v>131</v>
      </c>
    </row>
    <row r="6964" spans="1:6" x14ac:dyDescent="0.25">
      <c r="A6964" s="44" t="s">
        <v>512</v>
      </c>
      <c r="B6964" s="45"/>
      <c r="C6964" s="61" t="s">
        <v>116</v>
      </c>
      <c r="D6964" s="45" t="s">
        <v>151</v>
      </c>
      <c r="E6964" s="62" t="s">
        <v>116</v>
      </c>
      <c r="F6964" s="46" t="s">
        <v>116</v>
      </c>
    </row>
    <row r="6966" spans="1:6" x14ac:dyDescent="0.25">
      <c r="A6966" s="54" t="s">
        <v>513</v>
      </c>
      <c r="B6966" s="55"/>
      <c r="C6966" s="63">
        <v>1</v>
      </c>
      <c r="D6966" s="55" t="s">
        <v>514</v>
      </c>
      <c r="E6966" s="64">
        <v>183307</v>
      </c>
      <c r="F6966" s="56">
        <v>183307</v>
      </c>
    </row>
    <row r="6968" spans="1:6" x14ac:dyDescent="0.25">
      <c r="A6968" s="54" t="s">
        <v>225</v>
      </c>
      <c r="B6968" s="55"/>
      <c r="C6968" s="63">
        <v>1</v>
      </c>
      <c r="D6968" s="55" t="s">
        <v>151</v>
      </c>
      <c r="E6968" s="64">
        <v>56153</v>
      </c>
      <c r="F6968" s="56">
        <v>56153</v>
      </c>
    </row>
    <row r="6970" spans="1:6" x14ac:dyDescent="0.25">
      <c r="A6970" s="54" t="s">
        <v>154</v>
      </c>
      <c r="B6970" s="55"/>
      <c r="C6970" s="63">
        <v>1</v>
      </c>
      <c r="D6970" s="55" t="s">
        <v>151</v>
      </c>
      <c r="E6970" s="64">
        <v>37951</v>
      </c>
      <c r="F6970" s="56">
        <v>37951</v>
      </c>
    </row>
    <row r="6972" spans="1:6" x14ac:dyDescent="0.25">
      <c r="A6972" s="57"/>
      <c r="B6972" s="55"/>
      <c r="C6972" s="55"/>
      <c r="D6972" s="55"/>
      <c r="E6972" s="55" t="s">
        <v>155</v>
      </c>
      <c r="F6972" s="56">
        <v>277411</v>
      </c>
    </row>
    <row r="6973" spans="1:6" x14ac:dyDescent="0.25">
      <c r="A6973" s="30" t="s">
        <v>108</v>
      </c>
      <c r="B6973" s="84">
        <v>253.16455999999999</v>
      </c>
      <c r="C6973" s="45" t="s">
        <v>156</v>
      </c>
      <c r="D6973" s="45"/>
      <c r="E6973" s="45"/>
      <c r="F6973" s="46">
        <v>1096</v>
      </c>
    </row>
    <row r="6975" spans="1:6" x14ac:dyDescent="0.25">
      <c r="A6975" s="31" t="s">
        <v>157</v>
      </c>
      <c r="B6975" s="45"/>
      <c r="C6975" s="45"/>
      <c r="D6975" s="45"/>
      <c r="E6975" s="45"/>
      <c r="F6975" s="47">
        <v>1096</v>
      </c>
    </row>
    <row r="6977" spans="1:6" x14ac:dyDescent="0.25">
      <c r="A6977" s="58" t="s">
        <v>158</v>
      </c>
      <c r="B6977" s="76"/>
      <c r="C6977" s="83" t="s">
        <v>0</v>
      </c>
      <c r="D6977" s="77" t="s">
        <v>2</v>
      </c>
      <c r="E6977" s="76" t="s">
        <v>140</v>
      </c>
      <c r="F6977" s="43" t="s">
        <v>131</v>
      </c>
    </row>
    <row r="6979" spans="1:6" x14ac:dyDescent="0.25">
      <c r="A6979" s="44" t="s">
        <v>159</v>
      </c>
      <c r="B6979" s="45"/>
      <c r="C6979" s="61">
        <v>0.05</v>
      </c>
      <c r="D6979" s="45" t="s">
        <v>160</v>
      </c>
      <c r="E6979" s="62">
        <v>1096</v>
      </c>
      <c r="F6979" s="46">
        <v>55</v>
      </c>
    </row>
    <row r="6981" spans="1:6" x14ac:dyDescent="0.25">
      <c r="A6981" s="31" t="s">
        <v>161</v>
      </c>
      <c r="B6981" s="45"/>
      <c r="C6981" s="45"/>
      <c r="D6981" s="45"/>
      <c r="E6981" s="45"/>
      <c r="F6981" s="47">
        <v>55</v>
      </c>
    </row>
    <row r="6983" spans="1:6" x14ac:dyDescent="0.25">
      <c r="A6983" s="59" t="s">
        <v>176</v>
      </c>
      <c r="B6983" s="85"/>
      <c r="C6983" s="76"/>
      <c r="D6983" s="83" t="s">
        <v>177</v>
      </c>
      <c r="E6983" s="85"/>
      <c r="F6983" s="60"/>
    </row>
    <row r="6984" spans="1:6" x14ac:dyDescent="0.25">
      <c r="A6984" s="19"/>
      <c r="B6984" s="65"/>
      <c r="C6984" s="65"/>
      <c r="D6984" s="66"/>
      <c r="E6984" s="65"/>
      <c r="F6984" s="20"/>
    </row>
    <row r="6985" spans="1:6" x14ac:dyDescent="0.25">
      <c r="A6985" s="22" t="s">
        <v>116</v>
      </c>
      <c r="B6985" s="67"/>
      <c r="C6985" s="65"/>
      <c r="D6985" s="67" t="s">
        <v>117</v>
      </c>
      <c r="E6985" s="68" t="s">
        <v>116</v>
      </c>
      <c r="F6985" s="24"/>
    </row>
    <row r="6986" spans="1:6" x14ac:dyDescent="0.25">
      <c r="A6986" s="25" t="s">
        <v>116</v>
      </c>
      <c r="B6986" s="65"/>
      <c r="C6986" s="65"/>
      <c r="D6986" s="67" t="s">
        <v>118</v>
      </c>
      <c r="E6986" s="69" t="s">
        <v>116</v>
      </c>
      <c r="F6986" s="24"/>
    </row>
    <row r="6987" spans="1:6" x14ac:dyDescent="0.25">
      <c r="A6987" s="23" t="s">
        <v>116</v>
      </c>
      <c r="B6987" s="65"/>
      <c r="C6987" s="65"/>
      <c r="D6987" s="67" t="s">
        <v>119</v>
      </c>
      <c r="E6987" s="67" t="s">
        <v>116</v>
      </c>
      <c r="F6987" s="24"/>
    </row>
    <row r="6988" spans="1:6" x14ac:dyDescent="0.25">
      <c r="A6988" s="23" t="s">
        <v>116</v>
      </c>
      <c r="B6988" s="67"/>
      <c r="C6988" s="65"/>
      <c r="D6988" s="67" t="s">
        <v>120</v>
      </c>
      <c r="E6988" s="69">
        <v>70</v>
      </c>
      <c r="F6988" s="24"/>
    </row>
    <row r="6989" spans="1:6" x14ac:dyDescent="0.25">
      <c r="A6989" s="23" t="s">
        <v>116</v>
      </c>
      <c r="B6989" s="67"/>
      <c r="C6989" s="65"/>
      <c r="D6989" s="70"/>
      <c r="E6989" s="66"/>
      <c r="F6989" s="24"/>
    </row>
    <row r="6990" spans="1:6" x14ac:dyDescent="0.25">
      <c r="A6990" s="25"/>
      <c r="B6990" s="65"/>
      <c r="C6990" s="65"/>
      <c r="D6990" s="71"/>
      <c r="E6990" s="65"/>
      <c r="F6990" s="26"/>
    </row>
    <row r="6991" spans="1:6" x14ac:dyDescent="0.25">
      <c r="A6991" s="27"/>
      <c r="B6991" s="70"/>
      <c r="C6991" s="70"/>
      <c r="D6991" s="65"/>
      <c r="E6991" s="65"/>
      <c r="F6991" s="26"/>
    </row>
    <row r="6992" spans="1:6" x14ac:dyDescent="0.25">
      <c r="A6992" s="28" t="s">
        <v>121</v>
      </c>
      <c r="B6992" s="65"/>
      <c r="C6992" s="65"/>
      <c r="D6992" s="65"/>
      <c r="E6992" s="65"/>
      <c r="F6992" s="24"/>
    </row>
    <row r="6993" spans="1:6" x14ac:dyDescent="0.25">
      <c r="A6993" s="29" t="s">
        <v>116</v>
      </c>
      <c r="B6993" s="67"/>
      <c r="C6993" s="67"/>
      <c r="D6993" s="65"/>
      <c r="E6993" s="65"/>
      <c r="F6993" s="24"/>
    </row>
    <row r="6994" spans="1:6" x14ac:dyDescent="0.25">
      <c r="A6994" s="29" t="s">
        <v>116</v>
      </c>
      <c r="B6994" s="67"/>
      <c r="C6994" s="67"/>
      <c r="D6994" s="65"/>
      <c r="E6994" s="65"/>
      <c r="F6994" s="24"/>
    </row>
    <row r="6995" spans="1:6" x14ac:dyDescent="0.25">
      <c r="A6995" s="30" t="s">
        <v>116</v>
      </c>
      <c r="B6995" s="45"/>
      <c r="C6995" s="45"/>
      <c r="F6995" s="32"/>
    </row>
    <row r="6996" spans="1:6" x14ac:dyDescent="0.25">
      <c r="A6996" s="38" t="s">
        <v>126</v>
      </c>
      <c r="B6996" s="73"/>
      <c r="C6996" s="73"/>
      <c r="D6996" s="73"/>
      <c r="E6996" s="73"/>
      <c r="F6996" s="39"/>
    </row>
    <row r="6998" spans="1:6" x14ac:dyDescent="0.25">
      <c r="A6998" s="53" t="s">
        <v>194</v>
      </c>
      <c r="B6998" s="76"/>
      <c r="C6998" s="83" t="s">
        <v>0</v>
      </c>
      <c r="D6998" s="77" t="s">
        <v>2</v>
      </c>
      <c r="E6998" s="76" t="s">
        <v>140</v>
      </c>
      <c r="F6998" s="43" t="s">
        <v>131</v>
      </c>
    </row>
    <row r="7000" spans="1:6" x14ac:dyDescent="0.25">
      <c r="A7000" s="44" t="s">
        <v>248</v>
      </c>
      <c r="B7000" s="45"/>
      <c r="C7000" s="61">
        <v>0.24582999999999999</v>
      </c>
      <c r="D7000" s="45" t="s">
        <v>249</v>
      </c>
      <c r="E7000" s="62">
        <v>1200</v>
      </c>
      <c r="F7000" s="46">
        <v>295</v>
      </c>
    </row>
    <row r="7001" spans="1:6" x14ac:dyDescent="0.25">
      <c r="A7001" s="44" t="s">
        <v>515</v>
      </c>
      <c r="B7001" s="45"/>
      <c r="C7001" s="61">
        <v>1</v>
      </c>
      <c r="D7001" s="45" t="s">
        <v>73</v>
      </c>
      <c r="E7001" s="62">
        <v>114</v>
      </c>
      <c r="F7001" s="46">
        <v>114</v>
      </c>
    </row>
    <row r="7002" spans="1:6" x14ac:dyDescent="0.25">
      <c r="A7002" s="31" t="s">
        <v>198</v>
      </c>
      <c r="B7002" s="45"/>
      <c r="C7002" s="45"/>
      <c r="D7002" s="45"/>
      <c r="E7002" s="45"/>
      <c r="F7002" s="47">
        <v>409</v>
      </c>
    </row>
    <row r="7004" spans="1:6" x14ac:dyDescent="0.25">
      <c r="A7004" s="48"/>
      <c r="B7004" s="45" t="s">
        <v>134</v>
      </c>
      <c r="C7004" s="45"/>
      <c r="D7004" s="78"/>
      <c r="E7004" s="79" t="s">
        <v>116</v>
      </c>
      <c r="F7004" s="49">
        <v>4411</v>
      </c>
    </row>
    <row r="7006" spans="1:6" x14ac:dyDescent="0.25">
      <c r="A7006" s="30"/>
      <c r="B7006" s="45"/>
      <c r="C7006" s="45"/>
      <c r="D7006" s="80" t="s">
        <v>135</v>
      </c>
      <c r="E7006" s="81"/>
      <c r="F7006" s="50">
        <v>4411</v>
      </c>
    </row>
    <row r="7007" spans="1:6" x14ac:dyDescent="0.25">
      <c r="A7007" s="51" t="s">
        <v>516</v>
      </c>
      <c r="B7007" s="45"/>
      <c r="C7007" s="45"/>
      <c r="D7007" s="82"/>
      <c r="E7007" s="45"/>
      <c r="F7007" s="51"/>
    </row>
    <row r="7008" spans="1:6" x14ac:dyDescent="0.25">
      <c r="A7008" s="30"/>
      <c r="B7008" s="45"/>
      <c r="C7008" s="45"/>
      <c r="D7008" s="45"/>
      <c r="E7008" s="45"/>
      <c r="F7008" s="52"/>
    </row>
    <row r="7010" spans="1:6" x14ac:dyDescent="0.25">
      <c r="A7010" s="40" t="s">
        <v>762</v>
      </c>
      <c r="B7010" s="74" t="s">
        <v>763</v>
      </c>
      <c r="C7010" s="75"/>
      <c r="D7010" s="75"/>
      <c r="E7010" s="75"/>
      <c r="F7010" s="41"/>
    </row>
    <row r="7011" spans="1:6" x14ac:dyDescent="0.25">
      <c r="A7011" s="53" t="s">
        <v>139</v>
      </c>
      <c r="B7011" s="76"/>
      <c r="C7011" s="83" t="s">
        <v>0</v>
      </c>
      <c r="D7011" s="77" t="s">
        <v>2</v>
      </c>
      <c r="E7011" s="76" t="s">
        <v>140</v>
      </c>
      <c r="F7011" s="43" t="s">
        <v>131</v>
      </c>
    </row>
    <row r="7013" spans="1:6" x14ac:dyDescent="0.25">
      <c r="A7013" s="44" t="s">
        <v>764</v>
      </c>
      <c r="B7013" s="45"/>
      <c r="C7013" s="61">
        <v>1</v>
      </c>
      <c r="D7013" s="45" t="s">
        <v>29</v>
      </c>
      <c r="E7013" s="62">
        <v>143000000</v>
      </c>
      <c r="F7013" s="46">
        <v>143000000</v>
      </c>
    </row>
    <row r="7014" spans="1:6" x14ac:dyDescent="0.25">
      <c r="A7014" s="44" t="s">
        <v>765</v>
      </c>
      <c r="B7014" s="45"/>
      <c r="C7014" s="61">
        <v>1</v>
      </c>
      <c r="D7014" s="45" t="s">
        <v>29</v>
      </c>
      <c r="E7014" s="62">
        <v>10000000</v>
      </c>
      <c r="F7014" s="46">
        <v>10000000</v>
      </c>
    </row>
    <row r="7015" spans="1:6" x14ac:dyDescent="0.25">
      <c r="A7015" s="44" t="s">
        <v>766</v>
      </c>
      <c r="B7015" s="45"/>
      <c r="C7015" s="61">
        <v>2</v>
      </c>
      <c r="D7015" s="45" t="s">
        <v>29</v>
      </c>
      <c r="E7015" s="62">
        <v>500000</v>
      </c>
      <c r="F7015" s="46">
        <v>1000000</v>
      </c>
    </row>
    <row r="7016" spans="1:6" x14ac:dyDescent="0.25">
      <c r="A7016" s="44" t="s">
        <v>767</v>
      </c>
    </row>
    <row r="7017" spans="1:6" x14ac:dyDescent="0.25">
      <c r="A7017" s="44" t="s">
        <v>753</v>
      </c>
      <c r="B7017" s="45"/>
      <c r="C7017" s="61">
        <v>1</v>
      </c>
      <c r="D7017" s="45" t="s">
        <v>29</v>
      </c>
      <c r="E7017" s="62">
        <v>20000</v>
      </c>
      <c r="F7017" s="46">
        <v>20000</v>
      </c>
    </row>
    <row r="7018" spans="1:6" x14ac:dyDescent="0.25">
      <c r="A7018" s="44" t="s">
        <v>768</v>
      </c>
      <c r="B7018" s="45"/>
      <c r="C7018" s="61">
        <v>1</v>
      </c>
      <c r="D7018" s="45" t="s">
        <v>110</v>
      </c>
      <c r="E7018" s="62">
        <v>25000000</v>
      </c>
      <c r="F7018" s="46">
        <v>25000000</v>
      </c>
    </row>
    <row r="7019" spans="1:6" x14ac:dyDescent="0.25">
      <c r="A7019" s="44" t="s">
        <v>769</v>
      </c>
      <c r="B7019" s="45"/>
      <c r="C7019" s="61">
        <v>1</v>
      </c>
      <c r="D7019" s="45" t="s">
        <v>29</v>
      </c>
      <c r="E7019" s="62">
        <v>1000000</v>
      </c>
      <c r="F7019" s="46">
        <v>1000000</v>
      </c>
    </row>
    <row r="7020" spans="1:6" x14ac:dyDescent="0.25">
      <c r="A7020" s="31" t="s">
        <v>144</v>
      </c>
      <c r="B7020" s="45"/>
      <c r="C7020" s="45"/>
      <c r="D7020" s="45"/>
      <c r="E7020" s="45"/>
      <c r="F7020" s="47">
        <v>180020000</v>
      </c>
    </row>
    <row r="7022" spans="1:6" x14ac:dyDescent="0.25">
      <c r="A7022" s="53" t="s">
        <v>148</v>
      </c>
      <c r="B7022" s="76"/>
      <c r="C7022" s="77" t="s">
        <v>0</v>
      </c>
      <c r="D7022" s="76" t="s">
        <v>2</v>
      </c>
      <c r="E7022" s="76" t="s">
        <v>149</v>
      </c>
      <c r="F7022" s="43" t="s">
        <v>131</v>
      </c>
    </row>
    <row r="7024" spans="1:6" x14ac:dyDescent="0.25">
      <c r="A7024" s="44" t="s">
        <v>408</v>
      </c>
      <c r="B7024" s="45"/>
      <c r="C7024" s="61" t="s">
        <v>116</v>
      </c>
      <c r="D7024" s="45" t="s">
        <v>151</v>
      </c>
      <c r="E7024" s="62" t="s">
        <v>116</v>
      </c>
      <c r="F7024" s="46" t="s">
        <v>116</v>
      </c>
    </row>
    <row r="7026" spans="1:6" x14ac:dyDescent="0.25">
      <c r="A7026" s="54" t="s">
        <v>263</v>
      </c>
      <c r="B7026" s="55"/>
      <c r="C7026" s="63">
        <v>1</v>
      </c>
      <c r="D7026" s="55" t="s">
        <v>151</v>
      </c>
      <c r="E7026" s="64">
        <v>183297</v>
      </c>
      <c r="F7026" s="56">
        <v>183297</v>
      </c>
    </row>
    <row r="7028" spans="1:6" x14ac:dyDescent="0.25">
      <c r="A7028" s="54" t="s">
        <v>225</v>
      </c>
      <c r="B7028" s="55"/>
      <c r="C7028" s="63">
        <v>1</v>
      </c>
      <c r="D7028" s="55" t="s">
        <v>151</v>
      </c>
      <c r="E7028" s="64">
        <v>56153</v>
      </c>
      <c r="F7028" s="56">
        <v>56153</v>
      </c>
    </row>
    <row r="7030" spans="1:6" x14ac:dyDescent="0.25">
      <c r="A7030" s="54" t="s">
        <v>154</v>
      </c>
      <c r="B7030" s="55"/>
      <c r="C7030" s="63">
        <v>1</v>
      </c>
      <c r="D7030" s="55" t="s">
        <v>151</v>
      </c>
      <c r="E7030" s="64">
        <v>37951</v>
      </c>
      <c r="F7030" s="56">
        <v>37951</v>
      </c>
    </row>
    <row r="7032" spans="1:6" x14ac:dyDescent="0.25">
      <c r="A7032" s="57"/>
      <c r="B7032" s="55"/>
      <c r="C7032" s="55"/>
      <c r="D7032" s="55"/>
      <c r="E7032" s="55" t="s">
        <v>155</v>
      </c>
      <c r="F7032" s="56">
        <v>277401</v>
      </c>
    </row>
    <row r="7033" spans="1:6" x14ac:dyDescent="0.25">
      <c r="A7033" s="30" t="s">
        <v>108</v>
      </c>
      <c r="B7033" s="84">
        <v>1.891E-2</v>
      </c>
      <c r="C7033" s="45" t="s">
        <v>156</v>
      </c>
      <c r="D7033" s="45"/>
      <c r="E7033" s="45"/>
      <c r="F7033" s="46">
        <v>14672169</v>
      </c>
    </row>
    <row r="7035" spans="1:6" x14ac:dyDescent="0.25">
      <c r="A7035" s="31" t="s">
        <v>157</v>
      </c>
      <c r="B7035" s="45"/>
      <c r="C7035" s="45"/>
      <c r="D7035" s="45"/>
      <c r="E7035" s="45"/>
      <c r="F7035" s="47">
        <v>14672169</v>
      </c>
    </row>
    <row r="7037" spans="1:6" x14ac:dyDescent="0.25">
      <c r="A7037" s="53" t="s">
        <v>194</v>
      </c>
      <c r="B7037" s="76"/>
      <c r="C7037" s="83" t="s">
        <v>0</v>
      </c>
      <c r="D7037" s="77" t="s">
        <v>2</v>
      </c>
      <c r="E7037" s="76" t="s">
        <v>140</v>
      </c>
      <c r="F7037" s="43" t="s">
        <v>131</v>
      </c>
    </row>
    <row r="7039" spans="1:6" x14ac:dyDescent="0.25">
      <c r="A7039" s="44" t="s">
        <v>770</v>
      </c>
      <c r="B7039" s="45"/>
      <c r="C7039" s="61">
        <v>1</v>
      </c>
      <c r="D7039" s="45" t="s">
        <v>110</v>
      </c>
      <c r="E7039" s="62">
        <v>15000000</v>
      </c>
      <c r="F7039" s="46">
        <v>15000000</v>
      </c>
    </row>
    <row r="7041" spans="1:6" x14ac:dyDescent="0.25">
      <c r="A7041" s="31" t="s">
        <v>198</v>
      </c>
      <c r="B7041" s="45"/>
      <c r="C7041" s="45"/>
      <c r="D7041" s="45"/>
      <c r="E7041" s="45"/>
      <c r="F7041" s="47">
        <v>15000000</v>
      </c>
    </row>
    <row r="7043" spans="1:6" x14ac:dyDescent="0.25">
      <c r="A7043" s="48"/>
      <c r="B7043" s="45" t="s">
        <v>134</v>
      </c>
      <c r="C7043" s="45"/>
      <c r="D7043" s="78"/>
      <c r="E7043" s="79" t="s">
        <v>116</v>
      </c>
      <c r="F7043" s="49">
        <v>209692169</v>
      </c>
    </row>
    <row r="7045" spans="1:6" x14ac:dyDescent="0.25">
      <c r="A7045" s="30"/>
      <c r="B7045" s="45"/>
      <c r="C7045" s="45"/>
      <c r="D7045" s="80" t="s">
        <v>135</v>
      </c>
      <c r="E7045" s="81"/>
      <c r="F7045" s="50">
        <v>209692169</v>
      </c>
    </row>
    <row r="7046" spans="1:6" x14ac:dyDescent="0.25">
      <c r="A7046" s="51" t="s">
        <v>771</v>
      </c>
      <c r="B7046" s="45"/>
      <c r="C7046" s="45"/>
      <c r="D7046" s="82"/>
      <c r="E7046" s="45"/>
      <c r="F7046" s="51"/>
    </row>
    <row r="7047" spans="1:6" x14ac:dyDescent="0.25">
      <c r="A7047" s="30"/>
      <c r="B7047" s="45"/>
      <c r="C7047" s="45"/>
      <c r="D7047" s="45"/>
      <c r="E7047" s="45"/>
      <c r="F7047" s="52"/>
    </row>
    <row r="7050" spans="1:6" x14ac:dyDescent="0.25">
      <c r="A7050" s="59" t="s">
        <v>176</v>
      </c>
      <c r="B7050" s="85"/>
      <c r="C7050" s="76"/>
      <c r="D7050" s="83" t="s">
        <v>177</v>
      </c>
      <c r="E7050" s="85"/>
      <c r="F7050" s="60"/>
    </row>
  </sheetData>
  <mergeCells count="3">
    <mergeCell ref="A13:F13"/>
    <mergeCell ref="A14:F14"/>
    <mergeCell ref="B16:F16"/>
  </mergeCells>
  <printOptions horizontalCentered="1"/>
  <pageMargins left="0.39000000000000007" right="0.39000000000000007" top="0.39000000000000007" bottom="0.39000000000000007" header="0" footer="0"/>
  <pageSetup paperSize="119" scale="80" fitToHeight="70" orientation="portrait" horizontalDpi="300"/>
  <headerFooter alignWithMargins="0"/>
  <rowBreaks count="70" manualBreakCount="70">
    <brk id="116" min="1" max="16383" man="1"/>
    <brk id="231" min="1" max="16383" man="1"/>
    <brk id="330" min="1" max="16383" man="1"/>
    <brk id="437" min="1" max="16383" man="1"/>
    <brk id="542" min="1" max="16383" man="1"/>
    <brk id="631" min="1" max="16383" man="1"/>
    <brk id="733" min="1" max="16383" man="1"/>
    <brk id="840" min="1" max="16383" man="1"/>
    <brk id="942" min="1" max="16383" man="1"/>
    <brk id="1048" min="1" max="16383" man="1"/>
    <brk id="1148" min="1" max="16383" man="1"/>
    <brk id="1255" min="1" max="16383" man="1"/>
    <brk id="1355" min="1" max="16383" man="1"/>
    <brk id="1462" min="1" max="16383" man="1"/>
    <brk id="1562" min="1" max="16383" man="1"/>
    <brk id="1669" min="1" max="16383" man="1"/>
    <brk id="1770" min="1" max="16383" man="1"/>
    <brk id="1877" min="1" max="16383" man="1"/>
    <brk id="1978" min="1" max="16383" man="1"/>
    <brk id="2072" min="1" max="16383" man="1"/>
    <brk id="2167" min="1" max="16383" man="1"/>
    <brk id="2264" min="1" max="16383" man="1"/>
    <brk id="2360" min="1" max="16383" man="1"/>
    <brk id="2458" min="1" max="16383" man="1"/>
    <brk id="2553" min="1" max="16383" man="1"/>
    <brk id="2646" min="1" max="16383" man="1"/>
    <brk id="2748" min="1" max="16383" man="1"/>
    <brk id="2842" min="1" max="16383" man="1"/>
    <brk id="2934" min="1" max="16383" man="1"/>
    <brk id="3033" min="1" max="16383" man="1"/>
    <brk id="3122" min="1" max="16383" man="1"/>
    <brk id="3237" min="1" max="16383" man="1"/>
    <brk id="3345" min="1" max="16383" man="1"/>
    <brk id="3451" min="1" max="16383" man="1"/>
    <brk id="3561" min="1" max="16383" man="1"/>
    <brk id="3645" min="1" max="16383" man="1"/>
    <brk id="3745" min="1" max="16383" man="1"/>
    <brk id="3861" min="1" max="16383" man="1"/>
    <brk id="3955" min="1" max="16383" man="1"/>
    <brk id="4036" min="1" max="16383" man="1"/>
    <brk id="4142" min="1" max="16383" man="1"/>
    <brk id="4251" min="1" max="16383" man="1"/>
    <brk id="4363" min="1" max="16383" man="1"/>
    <brk id="4474" min="1" max="16383" man="1"/>
    <brk id="4574" min="1" max="16383" man="1"/>
    <brk id="4687" min="1" max="16383" man="1"/>
    <brk id="4795" min="1" max="16383" man="1"/>
    <brk id="4901" min="1" max="16383" man="1"/>
    <brk id="5016" min="1" max="16383" man="1"/>
    <brk id="5113" min="1" max="16383" man="1"/>
    <brk id="5209" min="1" max="16383" man="1"/>
    <brk id="5322" min="1" max="16383" man="1"/>
    <brk id="5415" min="1" max="16383" man="1"/>
    <brk id="5515" min="1" max="16383" man="1"/>
    <brk id="5631" min="1" max="16383" man="1"/>
    <brk id="5725" min="1" max="16383" man="1"/>
    <brk id="5806" min="1" max="16383" man="1"/>
    <brk id="5903" min="1" max="16383" man="1"/>
    <brk id="5979" min="1" max="16383" man="1"/>
    <brk id="6079" min="1" max="16383" man="1"/>
    <brk id="6169" min="1" max="16383" man="1"/>
    <brk id="6260" min="1" max="16383" man="1"/>
    <brk id="6358" min="1" max="16383" man="1"/>
    <brk id="6460" min="1" max="16383" man="1"/>
    <brk id="6564" min="1" max="16383" man="1"/>
    <brk id="6666" min="1" max="16383" man="1"/>
    <brk id="6778" min="1" max="16383" man="1"/>
    <brk id="6881" min="1" max="16383" man="1"/>
    <brk id="6983" min="1" max="16383" man="1"/>
    <brk id="7050" min="1" max="16383" man="1"/>
  </rowBreaks>
  <colBreaks count="1" manualBreakCount="1">
    <brk id="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view="pageBreakPreview" topLeftCell="A10" zoomScaleNormal="100" zoomScaleSheetLayoutView="100" workbookViewId="0">
      <selection activeCell="C10" sqref="C10"/>
    </sheetView>
  </sheetViews>
  <sheetFormatPr baseColWidth="10" defaultRowHeight="15" x14ac:dyDescent="0.25"/>
  <cols>
    <col min="1" max="1" width="14.42578125" style="218" customWidth="1"/>
    <col min="2" max="2" width="30.140625" style="218" customWidth="1"/>
    <col min="3" max="3" width="26.7109375" style="218" customWidth="1"/>
    <col min="4" max="4" width="24.140625" style="218" bestFit="1" customWidth="1"/>
    <col min="5" max="5" width="57.5703125" style="218" customWidth="1"/>
    <col min="6" max="6" width="15.5703125" style="218" bestFit="1" customWidth="1"/>
    <col min="7" max="7" width="11.42578125" style="218"/>
    <col min="8" max="8" width="22.85546875" style="218" customWidth="1"/>
    <col min="9" max="16384" width="11.42578125" style="218"/>
  </cols>
  <sheetData>
    <row r="1" spans="1:3" s="219" customFormat="1" ht="15.75" x14ac:dyDescent="0.25"/>
    <row r="2" spans="1:3" s="219" customFormat="1" ht="15.75" x14ac:dyDescent="0.25">
      <c r="A2" s="348" t="s">
        <v>851</v>
      </c>
      <c r="B2" s="348"/>
      <c r="C2" s="348"/>
    </row>
    <row r="3" spans="1:3" s="219" customFormat="1" ht="15.75" x14ac:dyDescent="0.25">
      <c r="A3" s="348" t="s">
        <v>20</v>
      </c>
      <c r="B3" s="348"/>
      <c r="C3" s="348"/>
    </row>
    <row r="4" spans="1:3" s="219" customFormat="1" ht="15.75" x14ac:dyDescent="0.25">
      <c r="A4" s="348" t="s">
        <v>902</v>
      </c>
      <c r="B4" s="348"/>
      <c r="C4" s="348"/>
    </row>
    <row r="5" spans="1:3" s="219" customFormat="1" ht="10.5" customHeight="1" x14ac:dyDescent="0.25">
      <c r="A5" s="349"/>
      <c r="B5" s="349"/>
      <c r="C5" s="349"/>
    </row>
    <row r="6" spans="1:3" s="219" customFormat="1" ht="9.75" customHeight="1" thickBot="1" x14ac:dyDescent="0.3">
      <c r="A6" s="349"/>
      <c r="B6" s="349"/>
      <c r="C6" s="349"/>
    </row>
    <row r="7" spans="1:3" ht="15.75" thickBot="1" x14ac:dyDescent="0.3">
      <c r="A7" s="254" t="s">
        <v>867</v>
      </c>
      <c r="B7" s="255" t="s">
        <v>1</v>
      </c>
      <c r="C7" s="288" t="s">
        <v>860</v>
      </c>
    </row>
    <row r="8" spans="1:3" ht="37.5" customHeight="1" x14ac:dyDescent="0.25">
      <c r="A8" s="289">
        <v>1</v>
      </c>
      <c r="B8" s="346" t="s">
        <v>905</v>
      </c>
      <c r="C8" s="347"/>
    </row>
    <row r="9" spans="1:3" x14ac:dyDescent="0.25">
      <c r="A9" s="150"/>
      <c r="B9" s="152" t="s">
        <v>4</v>
      </c>
      <c r="C9" s="292">
        <f>'PPTO TANQUE'!F51</f>
        <v>0</v>
      </c>
    </row>
    <row r="10" spans="1:3" x14ac:dyDescent="0.25">
      <c r="A10" s="150"/>
      <c r="B10" s="152" t="s">
        <v>16</v>
      </c>
      <c r="C10" s="292">
        <f>'PPTO TANQUE'!F92</f>
        <v>0</v>
      </c>
    </row>
    <row r="11" spans="1:3" x14ac:dyDescent="0.25">
      <c r="A11" s="150"/>
      <c r="B11" s="152"/>
      <c r="C11" s="293">
        <f>SUM(C9:C10)</f>
        <v>0</v>
      </c>
    </row>
    <row r="12" spans="1:3" x14ac:dyDescent="0.25">
      <c r="A12" s="289">
        <v>2</v>
      </c>
      <c r="B12" s="419" t="s">
        <v>57</v>
      </c>
      <c r="C12" s="420"/>
    </row>
    <row r="13" spans="1:3" x14ac:dyDescent="0.25">
      <c r="A13" s="150"/>
      <c r="B13" s="152" t="s">
        <v>4</v>
      </c>
      <c r="C13" s="292">
        <f>'PPTO MACRO'!F40</f>
        <v>0</v>
      </c>
    </row>
    <row r="14" spans="1:3" x14ac:dyDescent="0.25">
      <c r="A14" s="150"/>
      <c r="B14" s="152" t="s">
        <v>16</v>
      </c>
      <c r="C14" s="292">
        <f>'PPTO MACRO'!F56</f>
        <v>0</v>
      </c>
    </row>
    <row r="15" spans="1:3" x14ac:dyDescent="0.25">
      <c r="A15" s="150"/>
      <c r="B15" s="152"/>
      <c r="C15" s="293">
        <f>SUM(C13:C14)</f>
        <v>0</v>
      </c>
    </row>
    <row r="16" spans="1:3" x14ac:dyDescent="0.25">
      <c r="A16" s="289">
        <v>3</v>
      </c>
      <c r="B16" s="419" t="s">
        <v>847</v>
      </c>
      <c r="C16" s="420"/>
    </row>
    <row r="17" spans="1:9" x14ac:dyDescent="0.25">
      <c r="A17" s="150"/>
      <c r="B17" s="152" t="s">
        <v>4</v>
      </c>
      <c r="C17" s="292">
        <f>'PPTO CERRAMIENTO'!F12</f>
        <v>0</v>
      </c>
    </row>
    <row r="18" spans="1:9" x14ac:dyDescent="0.25">
      <c r="A18" s="150"/>
      <c r="B18" s="152"/>
      <c r="C18" s="293">
        <f>SUM(C17)</f>
        <v>0</v>
      </c>
    </row>
    <row r="19" spans="1:9" ht="21.75" customHeight="1" x14ac:dyDescent="0.25">
      <c r="A19" s="289">
        <v>4</v>
      </c>
      <c r="B19" s="419" t="s">
        <v>870</v>
      </c>
      <c r="C19" s="420"/>
    </row>
    <row r="20" spans="1:9" x14ac:dyDescent="0.25">
      <c r="A20" s="150"/>
      <c r="B20" s="152" t="s">
        <v>4</v>
      </c>
      <c r="C20" s="292">
        <f>'PPTO VÍA'!F38</f>
        <v>0</v>
      </c>
    </row>
    <row r="21" spans="1:9" x14ac:dyDescent="0.25">
      <c r="A21" s="150"/>
      <c r="B21" s="152" t="s">
        <v>16</v>
      </c>
      <c r="C21" s="292">
        <f>'PPTO VÍA'!F47</f>
        <v>0</v>
      </c>
    </row>
    <row r="22" spans="1:9" x14ac:dyDescent="0.25">
      <c r="A22" s="150"/>
      <c r="B22" s="152"/>
      <c r="C22" s="293">
        <f>SUM(C20:C21)</f>
        <v>0</v>
      </c>
    </row>
    <row r="23" spans="1:9" hidden="1" x14ac:dyDescent="0.25">
      <c r="A23" s="289">
        <v>6</v>
      </c>
      <c r="B23" s="351" t="s">
        <v>871</v>
      </c>
      <c r="C23" s="352"/>
    </row>
    <row r="24" spans="1:9" hidden="1" x14ac:dyDescent="0.25">
      <c r="A24" s="150"/>
      <c r="B24" s="152" t="s">
        <v>4</v>
      </c>
      <c r="C24" s="292"/>
    </row>
    <row r="25" spans="1:9" hidden="1" x14ac:dyDescent="0.25">
      <c r="A25" s="150"/>
      <c r="B25" s="152"/>
      <c r="C25" s="293"/>
    </row>
    <row r="26" spans="1:9" x14ac:dyDescent="0.25">
      <c r="A26" s="289">
        <v>5</v>
      </c>
      <c r="B26" s="419" t="s">
        <v>850</v>
      </c>
      <c r="C26" s="420"/>
      <c r="F26" s="299"/>
    </row>
    <row r="27" spans="1:9" x14ac:dyDescent="0.25">
      <c r="A27" s="150"/>
      <c r="B27" s="152" t="s">
        <v>4</v>
      </c>
      <c r="C27" s="292">
        <f>'PPTO OBRAS PROTECCION EMBALSE'!F33</f>
        <v>0</v>
      </c>
    </row>
    <row r="28" spans="1:9" ht="15.75" thickBot="1" x14ac:dyDescent="0.3">
      <c r="A28" s="151"/>
      <c r="B28" s="290"/>
      <c r="C28" s="294">
        <f>+C27</f>
        <v>0</v>
      </c>
      <c r="E28"/>
      <c r="F28"/>
      <c r="G28"/>
      <c r="H28"/>
      <c r="I28"/>
    </row>
    <row r="29" spans="1:9" ht="8.25" customHeight="1" thickBot="1" x14ac:dyDescent="0.3">
      <c r="E29"/>
      <c r="F29"/>
      <c r="G29"/>
      <c r="H29"/>
      <c r="I29"/>
    </row>
    <row r="30" spans="1:9" x14ac:dyDescent="0.25">
      <c r="A30" s="283"/>
      <c r="B30" s="286" t="s">
        <v>39</v>
      </c>
      <c r="C30" s="281">
        <f>C9+C13+C17+C20+C27</f>
        <v>0</v>
      </c>
      <c r="E30"/>
      <c r="F30"/>
      <c r="G30"/>
      <c r="H30"/>
      <c r="I30"/>
    </row>
    <row r="31" spans="1:9" ht="15.75" thickBot="1" x14ac:dyDescent="0.3">
      <c r="A31" s="284"/>
      <c r="B31" s="287" t="s">
        <v>83</v>
      </c>
      <c r="C31" s="273">
        <f>C10+C14+C21</f>
        <v>0</v>
      </c>
      <c r="E31"/>
      <c r="F31"/>
      <c r="G31"/>
      <c r="H31"/>
      <c r="I31"/>
    </row>
    <row r="32" spans="1:9" ht="15.75" thickBot="1" x14ac:dyDescent="0.3">
      <c r="A32" s="274"/>
      <c r="B32" s="275" t="s">
        <v>15</v>
      </c>
      <c r="C32" s="282">
        <f>C30+C31</f>
        <v>0</v>
      </c>
      <c r="E32"/>
      <c r="F32"/>
      <c r="G32"/>
      <c r="H32"/>
      <c r="I32"/>
    </row>
    <row r="33" spans="1:9" ht="15.75" thickBot="1" x14ac:dyDescent="0.3">
      <c r="A33" s="301"/>
      <c r="B33" s="301"/>
      <c r="C33" s="302"/>
      <c r="E33"/>
      <c r="F33"/>
      <c r="G33"/>
      <c r="H33"/>
      <c r="I33"/>
    </row>
    <row r="34" spans="1:9" ht="15" customHeight="1" x14ac:dyDescent="0.25">
      <c r="A34" s="412" t="s">
        <v>904</v>
      </c>
      <c r="B34" s="413"/>
      <c r="C34" s="414">
        <f>C32*B34</f>
        <v>0</v>
      </c>
      <c r="D34" s="298"/>
      <c r="E34" s="350"/>
      <c r="F34"/>
      <c r="G34"/>
      <c r="H34"/>
      <c r="I34"/>
    </row>
    <row r="35" spans="1:9" ht="26.25" customHeight="1" thickBot="1" x14ac:dyDescent="0.3">
      <c r="A35" s="415" t="s">
        <v>924</v>
      </c>
      <c r="B35" s="416"/>
      <c r="C35" s="417">
        <f>+C31*B35</f>
        <v>0</v>
      </c>
      <c r="E35" s="350"/>
      <c r="F35"/>
      <c r="G35"/>
      <c r="H35"/>
      <c r="I35"/>
    </row>
    <row r="36" spans="1:9" ht="15.75" thickBot="1" x14ac:dyDescent="0.3">
      <c r="A36" s="285"/>
      <c r="B36" s="276" t="s">
        <v>869</v>
      </c>
      <c r="C36" s="411">
        <f>SUM(C34:C35)</f>
        <v>0</v>
      </c>
      <c r="E36" s="18"/>
      <c r="F36"/>
      <c r="G36"/>
      <c r="H36"/>
      <c r="I36"/>
    </row>
    <row r="37" spans="1:9" ht="14.25" customHeight="1" thickBot="1" x14ac:dyDescent="0.3">
      <c r="A37" s="277"/>
      <c r="B37" s="278"/>
      <c r="C37" s="279"/>
      <c r="E37" s="18"/>
      <c r="F37"/>
      <c r="G37"/>
      <c r="H37"/>
      <c r="I37"/>
    </row>
    <row r="38" spans="1:9" ht="19.5" thickBot="1" x14ac:dyDescent="0.3">
      <c r="A38" s="280"/>
      <c r="B38" s="327" t="s">
        <v>903</v>
      </c>
      <c r="C38" s="418">
        <f>+C32+C36</f>
        <v>0</v>
      </c>
      <c r="D38" s="299"/>
      <c r="E38" s="18"/>
      <c r="F38"/>
      <c r="G38"/>
      <c r="H38"/>
      <c r="I38"/>
    </row>
    <row r="39" spans="1:9" x14ac:dyDescent="0.25">
      <c r="C39" s="299"/>
    </row>
    <row r="40" spans="1:9" x14ac:dyDescent="0.25">
      <c r="C40" s="299"/>
    </row>
    <row r="41" spans="1:9" x14ac:dyDescent="0.25">
      <c r="C41" s="299"/>
    </row>
  </sheetData>
  <sheetProtection algorithmName="SHA-512" hashValue="Mu3aZg3iIWcUcEow0uNTzEqWFDwZkRd18Vt7OqsFrJQNOT+Sljtb95JVFczJqIufVqdmBmacs0QD7Bo37NAmgw==" saltValue="mJNBeuicvuz20aOcxQmBnQ==" spinCount="100000" sheet="1" objects="1" scenarios="1"/>
  <mergeCells count="12">
    <mergeCell ref="E34:E35"/>
    <mergeCell ref="B12:C12"/>
    <mergeCell ref="B16:C16"/>
    <mergeCell ref="B19:C19"/>
    <mergeCell ref="B23:C23"/>
    <mergeCell ref="B26:C26"/>
    <mergeCell ref="B8:C8"/>
    <mergeCell ref="A4:C4"/>
    <mergeCell ref="A2:C2"/>
    <mergeCell ref="A3:C3"/>
    <mergeCell ref="A5:C5"/>
    <mergeCell ref="A6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92"/>
  <sheetViews>
    <sheetView view="pageBreakPreview" zoomScale="90" zoomScaleNormal="85" zoomScaleSheetLayoutView="90" workbookViewId="0">
      <selection activeCell="C9" sqref="C9"/>
    </sheetView>
  </sheetViews>
  <sheetFormatPr baseColWidth="10" defaultRowHeight="15.75" x14ac:dyDescent="0.25"/>
  <cols>
    <col min="1" max="1" width="9.85546875" style="8" customWidth="1"/>
    <col min="2" max="2" width="76.28515625" style="8" customWidth="1"/>
    <col min="3" max="3" width="11.42578125" style="8"/>
    <col min="4" max="4" width="17.42578125" style="8" bestFit="1" customWidth="1"/>
    <col min="5" max="5" width="16.140625" style="8" bestFit="1" customWidth="1"/>
    <col min="6" max="6" width="21.85546875" style="8" bestFit="1" customWidth="1"/>
    <col min="7" max="7" width="25.85546875" style="219" customWidth="1"/>
    <col min="8" max="16384" width="11.42578125" style="219"/>
  </cols>
  <sheetData>
    <row r="1" spans="1:11" x14ac:dyDescent="0.25">
      <c r="A1" s="348" t="s">
        <v>851</v>
      </c>
      <c r="B1" s="348"/>
      <c r="C1" s="348"/>
      <c r="D1" s="348"/>
      <c r="E1" s="348"/>
      <c r="F1" s="348"/>
    </row>
    <row r="2" spans="1:11" x14ac:dyDescent="0.25">
      <c r="A2" s="348" t="s">
        <v>20</v>
      </c>
      <c r="B2" s="348"/>
      <c r="C2" s="348"/>
      <c r="D2" s="348"/>
      <c r="E2" s="348"/>
      <c r="F2" s="348"/>
    </row>
    <row r="3" spans="1:11" x14ac:dyDescent="0.25">
      <c r="A3" s="348"/>
      <c r="B3" s="348"/>
      <c r="C3" s="348"/>
      <c r="D3" s="348"/>
      <c r="E3" s="348"/>
      <c r="F3" s="348"/>
    </row>
    <row r="4" spans="1:11" x14ac:dyDescent="0.25">
      <c r="A4" s="360" t="s">
        <v>906</v>
      </c>
      <c r="B4" s="360"/>
      <c r="C4" s="360"/>
      <c r="D4" s="360"/>
      <c r="E4" s="360"/>
      <c r="F4" s="360"/>
    </row>
    <row r="5" spans="1:11" s="211" customFormat="1" ht="16.5" thickBot="1" x14ac:dyDescent="0.3">
      <c r="A5" s="360" t="s">
        <v>4</v>
      </c>
      <c r="B5" s="360"/>
      <c r="C5" s="360"/>
      <c r="D5" s="360"/>
      <c r="E5" s="360"/>
      <c r="F5" s="360"/>
      <c r="G5" s="212"/>
    </row>
    <row r="6" spans="1:11" x14ac:dyDescent="0.25">
      <c r="A6" s="304" t="s">
        <v>867</v>
      </c>
      <c r="B6" s="309" t="s">
        <v>1</v>
      </c>
      <c r="C6" s="309" t="s">
        <v>6</v>
      </c>
      <c r="D6" s="309" t="s">
        <v>0</v>
      </c>
      <c r="E6" s="313" t="s">
        <v>7</v>
      </c>
      <c r="F6" s="314" t="s">
        <v>8</v>
      </c>
    </row>
    <row r="7" spans="1:11" ht="21" customHeight="1" x14ac:dyDescent="0.25">
      <c r="A7" s="305">
        <v>1</v>
      </c>
      <c r="B7" s="353" t="s">
        <v>9</v>
      </c>
      <c r="C7" s="354"/>
      <c r="D7" s="354"/>
      <c r="E7" s="354"/>
      <c r="F7" s="355"/>
    </row>
    <row r="8" spans="1:11" s="8" customFormat="1" x14ac:dyDescent="0.25">
      <c r="A8" s="306" t="s">
        <v>85</v>
      </c>
      <c r="B8" s="310" t="s">
        <v>24</v>
      </c>
      <c r="C8" s="213" t="s">
        <v>11</v>
      </c>
      <c r="D8" s="315">
        <v>635.82999999999993</v>
      </c>
      <c r="E8" s="392"/>
      <c r="F8" s="317">
        <f>ROUND(E8*D8,0)</f>
        <v>0</v>
      </c>
    </row>
    <row r="9" spans="1:11" s="8" customFormat="1" x14ac:dyDescent="0.25">
      <c r="A9" s="306" t="s">
        <v>86</v>
      </c>
      <c r="B9" s="310" t="s">
        <v>60</v>
      </c>
      <c r="C9" s="213" t="s">
        <v>10</v>
      </c>
      <c r="D9" s="315">
        <v>316.47999999999996</v>
      </c>
      <c r="E9" s="392"/>
      <c r="F9" s="317">
        <f>ROUND(E9*D9,0)</f>
        <v>0</v>
      </c>
    </row>
    <row r="10" spans="1:11" s="8" customFormat="1" x14ac:dyDescent="0.25">
      <c r="A10" s="306" t="s">
        <v>778</v>
      </c>
      <c r="B10" s="336" t="s">
        <v>27</v>
      </c>
      <c r="C10" s="213"/>
      <c r="D10" s="315"/>
      <c r="E10" s="392"/>
      <c r="F10" s="317"/>
    </row>
    <row r="11" spans="1:11" s="8" customFormat="1" x14ac:dyDescent="0.25">
      <c r="A11" s="306" t="s">
        <v>87</v>
      </c>
      <c r="B11" s="310" t="s">
        <v>30</v>
      </c>
      <c r="C11" s="213" t="s">
        <v>11</v>
      </c>
      <c r="D11" s="315">
        <v>1345.6599999999999</v>
      </c>
      <c r="E11" s="392"/>
      <c r="F11" s="317">
        <f>ROUND(E11*D11,0)</f>
        <v>0</v>
      </c>
    </row>
    <row r="12" spans="1:11" s="8" customFormat="1" x14ac:dyDescent="0.25">
      <c r="A12" s="306" t="s">
        <v>88</v>
      </c>
      <c r="B12" s="310" t="s">
        <v>908</v>
      </c>
      <c r="C12" s="213" t="s">
        <v>907</v>
      </c>
      <c r="D12" s="315">
        <v>1</v>
      </c>
      <c r="E12" s="392"/>
      <c r="F12" s="317">
        <f>ROUND(E12*D12,0)</f>
        <v>0</v>
      </c>
    </row>
    <row r="13" spans="1:11" s="211" customFormat="1" x14ac:dyDescent="0.25">
      <c r="A13" s="306"/>
      <c r="B13" s="362" t="s">
        <v>31</v>
      </c>
      <c r="C13" s="362"/>
      <c r="D13" s="362"/>
      <c r="E13" s="362"/>
      <c r="F13" s="215">
        <f>SUM(F8:F12)</f>
        <v>0</v>
      </c>
      <c r="G13" s="212"/>
      <c r="K13" s="13"/>
    </row>
    <row r="14" spans="1:11" x14ac:dyDescent="0.25">
      <c r="A14" s="306">
        <v>2</v>
      </c>
      <c r="B14" s="357" t="s">
        <v>12</v>
      </c>
      <c r="C14" s="358"/>
      <c r="D14" s="358"/>
      <c r="E14" s="358"/>
      <c r="F14" s="359"/>
    </row>
    <row r="15" spans="1:11" ht="18" x14ac:dyDescent="0.25">
      <c r="A15" s="306" t="s">
        <v>89</v>
      </c>
      <c r="B15" s="310" t="s">
        <v>901</v>
      </c>
      <c r="C15" s="213" t="s">
        <v>909</v>
      </c>
      <c r="D15" s="315">
        <v>1792.8215000000002</v>
      </c>
      <c r="E15" s="392"/>
      <c r="F15" s="317">
        <f>ROUND(E15*D15,0)</f>
        <v>0</v>
      </c>
    </row>
    <row r="16" spans="1:11" ht="15" customHeight="1" x14ac:dyDescent="0.25">
      <c r="A16" s="306" t="s">
        <v>44</v>
      </c>
      <c r="B16" s="310" t="s">
        <v>36</v>
      </c>
      <c r="C16" s="213" t="s">
        <v>909</v>
      </c>
      <c r="D16" s="315">
        <v>500.13087931563518</v>
      </c>
      <c r="E16" s="392"/>
      <c r="F16" s="317">
        <f>ROUND(E16*D16,0)</f>
        <v>0</v>
      </c>
    </row>
    <row r="17" spans="1:7" s="303" customFormat="1" ht="18" x14ac:dyDescent="0.25">
      <c r="A17" s="306" t="s">
        <v>90</v>
      </c>
      <c r="B17" s="310" t="s">
        <v>849</v>
      </c>
      <c r="C17" s="213" t="s">
        <v>909</v>
      </c>
      <c r="D17" s="315">
        <v>31.791499999999999</v>
      </c>
      <c r="E17" s="392"/>
      <c r="F17" s="317">
        <f>ROUND(E17*D17,0)</f>
        <v>0</v>
      </c>
    </row>
    <row r="18" spans="1:7" ht="30" customHeight="1" x14ac:dyDescent="0.25">
      <c r="A18" s="306" t="s">
        <v>866</v>
      </c>
      <c r="B18" s="310" t="s">
        <v>919</v>
      </c>
      <c r="C18" s="213" t="s">
        <v>909</v>
      </c>
      <c r="D18" s="337">
        <v>1292.6906206843651</v>
      </c>
      <c r="E18" s="392"/>
      <c r="F18" s="317">
        <f>ROUND(E18*D18,0)</f>
        <v>0</v>
      </c>
      <c r="G18" s="303"/>
    </row>
    <row r="19" spans="1:7" s="211" customFormat="1" x14ac:dyDescent="0.25">
      <c r="A19" s="306"/>
      <c r="B19" s="362" t="s">
        <v>868</v>
      </c>
      <c r="C19" s="362"/>
      <c r="D19" s="362"/>
      <c r="E19" s="362"/>
      <c r="F19" s="215">
        <f>+SUM(F15:F18)</f>
        <v>0</v>
      </c>
      <c r="G19" s="212"/>
    </row>
    <row r="20" spans="1:7" x14ac:dyDescent="0.25">
      <c r="A20" s="306">
        <v>3</v>
      </c>
      <c r="B20" s="357" t="s">
        <v>61</v>
      </c>
      <c r="C20" s="358"/>
      <c r="D20" s="358"/>
      <c r="E20" s="358"/>
      <c r="F20" s="359"/>
    </row>
    <row r="21" spans="1:7" x14ac:dyDescent="0.25">
      <c r="A21" s="306" t="s">
        <v>58</v>
      </c>
      <c r="B21" s="310" t="s">
        <v>879</v>
      </c>
      <c r="C21" s="213"/>
      <c r="D21" s="315"/>
      <c r="E21" s="316"/>
      <c r="F21" s="317"/>
    </row>
    <row r="22" spans="1:7" x14ac:dyDescent="0.25">
      <c r="A22" s="306" t="s">
        <v>857</v>
      </c>
      <c r="B22" s="310" t="s">
        <v>880</v>
      </c>
      <c r="C22" s="213" t="s">
        <v>11</v>
      </c>
      <c r="D22" s="315">
        <v>695.3</v>
      </c>
      <c r="E22" s="392"/>
      <c r="F22" s="317">
        <f t="shared" ref="F22:F33" si="0">ROUND(E22*D22,0)</f>
        <v>0</v>
      </c>
    </row>
    <row r="23" spans="1:7" x14ac:dyDescent="0.25">
      <c r="A23" s="306" t="s">
        <v>781</v>
      </c>
      <c r="B23" s="310" t="s">
        <v>84</v>
      </c>
      <c r="C23" s="213"/>
      <c r="D23" s="315"/>
      <c r="E23" s="316"/>
      <c r="F23" s="317"/>
    </row>
    <row r="24" spans="1:7" x14ac:dyDescent="0.25">
      <c r="A24" s="306" t="s">
        <v>47</v>
      </c>
      <c r="B24" s="310" t="s">
        <v>62</v>
      </c>
      <c r="C24" s="213" t="s">
        <v>13</v>
      </c>
      <c r="D24" s="315">
        <v>39</v>
      </c>
      <c r="E24" s="392"/>
      <c r="F24" s="317">
        <f t="shared" si="0"/>
        <v>0</v>
      </c>
    </row>
    <row r="25" spans="1:7" x14ac:dyDescent="0.25">
      <c r="A25" s="306" t="s">
        <v>59</v>
      </c>
      <c r="B25" s="310" t="s">
        <v>64</v>
      </c>
      <c r="C25" s="213" t="s">
        <v>13</v>
      </c>
      <c r="D25" s="315">
        <v>1</v>
      </c>
      <c r="E25" s="392"/>
      <c r="F25" s="317">
        <f t="shared" si="0"/>
        <v>0</v>
      </c>
    </row>
    <row r="26" spans="1:7" x14ac:dyDescent="0.25">
      <c r="A26" s="306" t="s">
        <v>858</v>
      </c>
      <c r="B26" s="310" t="s">
        <v>93</v>
      </c>
      <c r="C26" s="213" t="s">
        <v>13</v>
      </c>
      <c r="D26" s="315">
        <v>69</v>
      </c>
      <c r="E26" s="392"/>
      <c r="F26" s="317">
        <f t="shared" si="0"/>
        <v>0</v>
      </c>
    </row>
    <row r="27" spans="1:7" x14ac:dyDescent="0.25">
      <c r="A27" s="306" t="s">
        <v>48</v>
      </c>
      <c r="B27" s="310" t="s">
        <v>65</v>
      </c>
      <c r="C27" s="213"/>
      <c r="D27" s="315"/>
      <c r="E27" s="316"/>
      <c r="F27" s="317"/>
    </row>
    <row r="28" spans="1:7" x14ac:dyDescent="0.25">
      <c r="A28" s="306" t="s">
        <v>94</v>
      </c>
      <c r="B28" s="310" t="s">
        <v>66</v>
      </c>
      <c r="C28" s="213" t="s">
        <v>13</v>
      </c>
      <c r="D28" s="315">
        <v>2</v>
      </c>
      <c r="E28" s="392"/>
      <c r="F28" s="317">
        <f t="shared" si="0"/>
        <v>0</v>
      </c>
    </row>
    <row r="29" spans="1:7" x14ac:dyDescent="0.25">
      <c r="A29" s="306" t="s">
        <v>95</v>
      </c>
      <c r="B29" s="310" t="s">
        <v>67</v>
      </c>
      <c r="C29" s="213" t="s">
        <v>13</v>
      </c>
      <c r="D29" s="315">
        <v>14</v>
      </c>
      <c r="E29" s="392"/>
      <c r="F29" s="317">
        <f t="shared" si="0"/>
        <v>0</v>
      </c>
    </row>
    <row r="30" spans="1:7" x14ac:dyDescent="0.25">
      <c r="A30" s="306" t="s">
        <v>96</v>
      </c>
      <c r="B30" s="310" t="s">
        <v>881</v>
      </c>
      <c r="C30" s="213" t="s">
        <v>13</v>
      </c>
      <c r="D30" s="315">
        <v>3</v>
      </c>
      <c r="E30" s="392"/>
      <c r="F30" s="317">
        <f t="shared" si="0"/>
        <v>0</v>
      </c>
    </row>
    <row r="31" spans="1:7" x14ac:dyDescent="0.25">
      <c r="A31" s="306" t="s">
        <v>805</v>
      </c>
      <c r="B31" s="310" t="s">
        <v>68</v>
      </c>
      <c r="C31" s="213"/>
      <c r="D31" s="315"/>
      <c r="E31" s="316"/>
      <c r="F31" s="317"/>
    </row>
    <row r="32" spans="1:7" x14ac:dyDescent="0.25">
      <c r="A32" s="306" t="s">
        <v>806</v>
      </c>
      <c r="B32" s="160" t="s">
        <v>894</v>
      </c>
      <c r="C32" s="213" t="s">
        <v>13</v>
      </c>
      <c r="D32" s="315">
        <v>3</v>
      </c>
      <c r="E32" s="392"/>
      <c r="F32" s="317">
        <f t="shared" si="0"/>
        <v>0</v>
      </c>
    </row>
    <row r="33" spans="1:7" x14ac:dyDescent="0.25">
      <c r="A33" s="306" t="s">
        <v>892</v>
      </c>
      <c r="B33" s="160" t="s">
        <v>893</v>
      </c>
      <c r="C33" s="213" t="s">
        <v>13</v>
      </c>
      <c r="D33" s="315">
        <v>4</v>
      </c>
      <c r="E33" s="392"/>
      <c r="F33" s="317">
        <f t="shared" si="0"/>
        <v>0</v>
      </c>
    </row>
    <row r="34" spans="1:7" s="211" customFormat="1" x14ac:dyDescent="0.25">
      <c r="A34" s="306"/>
      <c r="B34" s="362" t="s">
        <v>69</v>
      </c>
      <c r="C34" s="362"/>
      <c r="D34" s="362"/>
      <c r="E34" s="362"/>
      <c r="F34" s="215">
        <f>+SUM(F21:F33)</f>
        <v>0</v>
      </c>
      <c r="G34" s="212"/>
    </row>
    <row r="35" spans="1:7" x14ac:dyDescent="0.25">
      <c r="A35" s="306">
        <v>4</v>
      </c>
      <c r="B35" s="357" t="s">
        <v>782</v>
      </c>
      <c r="C35" s="358"/>
      <c r="D35" s="358"/>
      <c r="E35" s="358"/>
      <c r="F35" s="359"/>
    </row>
    <row r="36" spans="1:7" x14ac:dyDescent="0.25">
      <c r="A36" s="306">
        <v>4.0999999999999996</v>
      </c>
      <c r="B36" s="310" t="s">
        <v>49</v>
      </c>
      <c r="C36" s="213"/>
      <c r="D36" s="315"/>
      <c r="E36" s="316"/>
      <c r="F36" s="317"/>
    </row>
    <row r="37" spans="1:7" ht="18" x14ac:dyDescent="0.25">
      <c r="A37" s="306" t="s">
        <v>99</v>
      </c>
      <c r="B37" s="310" t="s">
        <v>70</v>
      </c>
      <c r="C37" s="213" t="s">
        <v>909</v>
      </c>
      <c r="D37" s="315">
        <v>27.066000000000003</v>
      </c>
      <c r="E37" s="392"/>
      <c r="F37" s="317">
        <f t="shared" ref="F37:F43" si="1">ROUND(E37*D37,0)</f>
        <v>0</v>
      </c>
    </row>
    <row r="38" spans="1:7" x14ac:dyDescent="0.25">
      <c r="A38" s="306" t="s">
        <v>783</v>
      </c>
      <c r="B38" s="310" t="s">
        <v>50</v>
      </c>
      <c r="C38" s="213"/>
      <c r="D38" s="315"/>
      <c r="E38" s="316"/>
      <c r="F38" s="317"/>
    </row>
    <row r="39" spans="1:7" ht="18" x14ac:dyDescent="0.25">
      <c r="A39" s="306" t="s">
        <v>101</v>
      </c>
      <c r="B39" s="310" t="s">
        <v>815</v>
      </c>
      <c r="C39" s="213" t="s">
        <v>909</v>
      </c>
      <c r="D39" s="315">
        <v>122.195016</v>
      </c>
      <c r="E39" s="392"/>
      <c r="F39" s="317">
        <f t="shared" si="1"/>
        <v>0</v>
      </c>
    </row>
    <row r="40" spans="1:7" x14ac:dyDescent="0.25">
      <c r="A40" s="306" t="s">
        <v>784</v>
      </c>
      <c r="B40" s="310" t="s">
        <v>71</v>
      </c>
      <c r="C40" s="213"/>
      <c r="D40" s="315"/>
      <c r="E40" s="316"/>
      <c r="F40" s="317"/>
    </row>
    <row r="41" spans="1:7" x14ac:dyDescent="0.25">
      <c r="A41" s="306" t="s">
        <v>102</v>
      </c>
      <c r="B41" s="310" t="s">
        <v>72</v>
      </c>
      <c r="C41" s="213" t="s">
        <v>14</v>
      </c>
      <c r="D41" s="315">
        <v>21783.32</v>
      </c>
      <c r="E41" s="392"/>
      <c r="F41" s="317">
        <f t="shared" si="1"/>
        <v>0</v>
      </c>
    </row>
    <row r="42" spans="1:7" x14ac:dyDescent="0.25">
      <c r="A42" s="306" t="s">
        <v>791</v>
      </c>
      <c r="B42" s="310" t="s">
        <v>51</v>
      </c>
      <c r="C42" s="213"/>
      <c r="D42" s="315"/>
      <c r="E42" s="316"/>
      <c r="F42" s="317"/>
    </row>
    <row r="43" spans="1:7" x14ac:dyDescent="0.25">
      <c r="A43" s="306" t="s">
        <v>874</v>
      </c>
      <c r="B43" s="310" t="s">
        <v>114</v>
      </c>
      <c r="C43" s="213" t="s">
        <v>11</v>
      </c>
      <c r="D43" s="315">
        <v>85</v>
      </c>
      <c r="E43" s="392"/>
      <c r="F43" s="317">
        <f t="shared" si="1"/>
        <v>0</v>
      </c>
    </row>
    <row r="44" spans="1:7" s="211" customFormat="1" x14ac:dyDescent="0.25">
      <c r="A44" s="306"/>
      <c r="B44" s="362" t="s">
        <v>74</v>
      </c>
      <c r="C44" s="362"/>
      <c r="D44" s="362"/>
      <c r="E44" s="362"/>
      <c r="F44" s="215">
        <f>+SUM(F37:F43)</f>
        <v>0</v>
      </c>
      <c r="G44" s="212"/>
    </row>
    <row r="45" spans="1:7" x14ac:dyDescent="0.25">
      <c r="A45" s="306">
        <v>7</v>
      </c>
      <c r="B45" s="357" t="s">
        <v>19</v>
      </c>
      <c r="C45" s="358"/>
      <c r="D45" s="358"/>
      <c r="E45" s="358"/>
      <c r="F45" s="359"/>
    </row>
    <row r="46" spans="1:7" ht="39.75" customHeight="1" x14ac:dyDescent="0.25">
      <c r="A46" s="306" t="s">
        <v>900</v>
      </c>
      <c r="B46" s="310" t="s">
        <v>905</v>
      </c>
      <c r="C46" s="213" t="s">
        <v>13</v>
      </c>
      <c r="D46" s="315">
        <v>1</v>
      </c>
      <c r="E46" s="392"/>
      <c r="F46" s="317">
        <f>ROUND(E46*D46,0)</f>
        <v>0</v>
      </c>
    </row>
    <row r="47" spans="1:7" ht="16.5" customHeight="1" x14ac:dyDescent="0.25">
      <c r="A47" s="306" t="s">
        <v>790</v>
      </c>
      <c r="B47" s="310" t="s">
        <v>75</v>
      </c>
      <c r="C47" s="213" t="s">
        <v>13</v>
      </c>
      <c r="D47" s="315">
        <v>12</v>
      </c>
      <c r="E47" s="392"/>
      <c r="F47" s="317">
        <f>ROUND(E47*D47,0)</f>
        <v>0</v>
      </c>
    </row>
    <row r="48" spans="1:7" x14ac:dyDescent="0.25">
      <c r="A48" s="306" t="s">
        <v>792</v>
      </c>
      <c r="B48" s="311" t="s">
        <v>819</v>
      </c>
      <c r="C48" s="213" t="s">
        <v>13</v>
      </c>
      <c r="D48" s="318">
        <v>12</v>
      </c>
      <c r="E48" s="392"/>
      <c r="F48" s="317">
        <f>ROUND(E48*D48,0)</f>
        <v>0</v>
      </c>
    </row>
    <row r="49" spans="1:11" ht="15" customHeight="1" x14ac:dyDescent="0.25">
      <c r="A49" s="306" t="s">
        <v>861</v>
      </c>
      <c r="B49" s="311" t="s">
        <v>882</v>
      </c>
      <c r="C49" s="213" t="s">
        <v>910</v>
      </c>
      <c r="D49" s="318">
        <v>37.92</v>
      </c>
      <c r="E49" s="392"/>
      <c r="F49" s="317">
        <f>ROUND(E49*D49,0)</f>
        <v>0</v>
      </c>
    </row>
    <row r="50" spans="1:11" s="211" customFormat="1" x14ac:dyDescent="0.25">
      <c r="A50" s="216"/>
      <c r="B50" s="363" t="s">
        <v>76</v>
      </c>
      <c r="C50" s="363"/>
      <c r="D50" s="363"/>
      <c r="E50" s="363"/>
      <c r="F50" s="238">
        <f>+SUM(F46:F49)</f>
        <v>0</v>
      </c>
      <c r="G50" s="212"/>
      <c r="K50" s="17"/>
    </row>
    <row r="51" spans="1:11" ht="16.5" thickBot="1" x14ac:dyDescent="0.3">
      <c r="A51" s="307"/>
      <c r="B51" s="356" t="s">
        <v>15</v>
      </c>
      <c r="C51" s="356"/>
      <c r="D51" s="356"/>
      <c r="E51" s="356"/>
      <c r="F51" s="319">
        <f>F13+F19+F34+F44+F50</f>
        <v>0</v>
      </c>
    </row>
    <row r="52" spans="1:11" x14ac:dyDescent="0.25">
      <c r="A52" s="308"/>
      <c r="B52" s="312"/>
      <c r="C52" s="308"/>
      <c r="D52" s="308"/>
      <c r="E52" s="320"/>
      <c r="F52" s="320"/>
    </row>
    <row r="53" spans="1:11" ht="16.5" thickBot="1" x14ac:dyDescent="0.3"/>
    <row r="54" spans="1:11" ht="16.5" thickBot="1" x14ac:dyDescent="0.3">
      <c r="A54" s="393" t="s">
        <v>16</v>
      </c>
      <c r="B54" s="394"/>
      <c r="C54" s="394"/>
      <c r="D54" s="394"/>
      <c r="E54" s="394"/>
      <c r="F54" s="395"/>
    </row>
    <row r="55" spans="1:11" x14ac:dyDescent="0.25">
      <c r="A55" s="304" t="s">
        <v>867</v>
      </c>
      <c r="B55" s="309" t="s">
        <v>1</v>
      </c>
      <c r="C55" s="309" t="s">
        <v>6</v>
      </c>
      <c r="D55" s="309" t="s">
        <v>0</v>
      </c>
      <c r="E55" s="313" t="s">
        <v>7</v>
      </c>
      <c r="F55" s="314" t="s">
        <v>8</v>
      </c>
    </row>
    <row r="56" spans="1:11" x14ac:dyDescent="0.25">
      <c r="A56" s="305">
        <v>3</v>
      </c>
      <c r="B56" s="364" t="s">
        <v>77</v>
      </c>
      <c r="C56" s="365"/>
      <c r="D56" s="365"/>
      <c r="E56" s="365"/>
      <c r="F56" s="366"/>
      <c r="G56" s="300"/>
    </row>
    <row r="57" spans="1:11" x14ac:dyDescent="0.25">
      <c r="A57" s="305">
        <v>3.1</v>
      </c>
      <c r="B57" s="86" t="s">
        <v>875</v>
      </c>
      <c r="C57" s="318"/>
      <c r="D57" s="318"/>
      <c r="E57" s="316"/>
      <c r="F57" s="321"/>
      <c r="G57" s="300"/>
    </row>
    <row r="58" spans="1:11" x14ac:dyDescent="0.25">
      <c r="A58" s="305" t="s">
        <v>857</v>
      </c>
      <c r="B58" s="86" t="s">
        <v>876</v>
      </c>
      <c r="C58" s="318" t="s">
        <v>112</v>
      </c>
      <c r="D58" s="318">
        <v>695.3</v>
      </c>
      <c r="E58" s="392"/>
      <c r="F58" s="321">
        <f>ROUND(E58*D58,0)</f>
        <v>0</v>
      </c>
      <c r="G58" s="300"/>
    </row>
    <row r="59" spans="1:11" x14ac:dyDescent="0.25">
      <c r="A59" s="305">
        <v>3.5</v>
      </c>
      <c r="B59" s="364" t="s">
        <v>78</v>
      </c>
      <c r="C59" s="365"/>
      <c r="D59" s="365"/>
      <c r="E59" s="365"/>
      <c r="F59" s="366"/>
    </row>
    <row r="60" spans="1:11" x14ac:dyDescent="0.25">
      <c r="A60" s="305" t="s">
        <v>97</v>
      </c>
      <c r="B60" s="86" t="s">
        <v>840</v>
      </c>
      <c r="C60" s="318"/>
      <c r="D60" s="318"/>
      <c r="E60" s="316"/>
      <c r="F60" s="321"/>
    </row>
    <row r="61" spans="1:11" x14ac:dyDescent="0.25">
      <c r="A61" s="305" t="s">
        <v>103</v>
      </c>
      <c r="B61" s="86" t="s">
        <v>842</v>
      </c>
      <c r="C61" s="318" t="s">
        <v>13</v>
      </c>
      <c r="D61" s="318">
        <v>23</v>
      </c>
      <c r="E61" s="392"/>
      <c r="F61" s="317">
        <f>ROUND(E61*D61,0)</f>
        <v>0</v>
      </c>
    </row>
    <row r="62" spans="1:11" x14ac:dyDescent="0.25">
      <c r="A62" s="305" t="s">
        <v>104</v>
      </c>
      <c r="B62" s="86" t="s">
        <v>843</v>
      </c>
      <c r="C62" s="318" t="s">
        <v>13</v>
      </c>
      <c r="D62" s="318">
        <v>9</v>
      </c>
      <c r="E62" s="392"/>
      <c r="F62" s="317">
        <f>ROUND(E62*D62,0)</f>
        <v>0</v>
      </c>
    </row>
    <row r="63" spans="1:11" x14ac:dyDescent="0.25">
      <c r="A63" s="305" t="s">
        <v>105</v>
      </c>
      <c r="B63" s="86" t="s">
        <v>844</v>
      </c>
      <c r="C63" s="318" t="s">
        <v>13</v>
      </c>
      <c r="D63" s="318">
        <v>7</v>
      </c>
      <c r="E63" s="392"/>
      <c r="F63" s="317">
        <f>ROUND(E63*D63,0)</f>
        <v>0</v>
      </c>
    </row>
    <row r="64" spans="1:11" x14ac:dyDescent="0.25">
      <c r="A64" s="305" t="s">
        <v>98</v>
      </c>
      <c r="B64" s="86" t="s">
        <v>841</v>
      </c>
      <c r="C64" s="318"/>
      <c r="D64" s="318"/>
      <c r="E64" s="316"/>
      <c r="F64" s="321"/>
    </row>
    <row r="65" spans="1:6" x14ac:dyDescent="0.25">
      <c r="A65" s="305" t="s">
        <v>846</v>
      </c>
      <c r="B65" s="86" t="s">
        <v>845</v>
      </c>
      <c r="C65" s="318" t="s">
        <v>13</v>
      </c>
      <c r="D65" s="318">
        <v>5</v>
      </c>
      <c r="E65" s="392"/>
      <c r="F65" s="317">
        <f>ROUND(E65*D65,0)</f>
        <v>0</v>
      </c>
    </row>
    <row r="66" spans="1:6" x14ac:dyDescent="0.25">
      <c r="A66" s="305">
        <v>4</v>
      </c>
      <c r="B66" s="364" t="s">
        <v>79</v>
      </c>
      <c r="C66" s="365"/>
      <c r="D66" s="365"/>
      <c r="E66" s="365"/>
      <c r="F66" s="366"/>
    </row>
    <row r="67" spans="1:6" x14ac:dyDescent="0.25">
      <c r="A67" s="305">
        <v>4.0999999999999996</v>
      </c>
      <c r="B67" s="86" t="s">
        <v>55</v>
      </c>
      <c r="C67" s="318"/>
      <c r="D67" s="318"/>
      <c r="E67" s="316"/>
      <c r="F67" s="321"/>
    </row>
    <row r="68" spans="1:6" x14ac:dyDescent="0.25">
      <c r="A68" s="305" t="s">
        <v>807</v>
      </c>
      <c r="B68" s="86" t="s">
        <v>852</v>
      </c>
      <c r="C68" s="318" t="s">
        <v>13</v>
      </c>
      <c r="D68" s="318">
        <v>20</v>
      </c>
      <c r="E68" s="392"/>
      <c r="F68" s="317">
        <f>ROUND(E68*D68,0)</f>
        <v>0</v>
      </c>
    </row>
    <row r="69" spans="1:6" x14ac:dyDescent="0.25">
      <c r="A69" s="305" t="s">
        <v>822</v>
      </c>
      <c r="B69" s="86" t="s">
        <v>816</v>
      </c>
      <c r="C69" s="318" t="s">
        <v>13</v>
      </c>
      <c r="D69" s="318">
        <v>6</v>
      </c>
      <c r="E69" s="392"/>
      <c r="F69" s="317">
        <f>ROUND(E69*D69,0)</f>
        <v>0</v>
      </c>
    </row>
    <row r="70" spans="1:6" x14ac:dyDescent="0.25">
      <c r="A70" s="305" t="s">
        <v>854</v>
      </c>
      <c r="B70" s="86" t="s">
        <v>853</v>
      </c>
      <c r="C70" s="318" t="s">
        <v>13</v>
      </c>
      <c r="D70" s="318">
        <v>2</v>
      </c>
      <c r="E70" s="392"/>
      <c r="F70" s="317">
        <f>ROUND(E70*D70,0)</f>
        <v>0</v>
      </c>
    </row>
    <row r="71" spans="1:6" x14ac:dyDescent="0.25">
      <c r="A71" s="305" t="s">
        <v>855</v>
      </c>
      <c r="B71" s="86" t="s">
        <v>856</v>
      </c>
      <c r="C71" s="318" t="s">
        <v>13</v>
      </c>
      <c r="D71" s="318">
        <v>3</v>
      </c>
      <c r="E71" s="392"/>
      <c r="F71" s="317">
        <f>ROUND(E71*D71,0)</f>
        <v>0</v>
      </c>
    </row>
    <row r="72" spans="1:6" x14ac:dyDescent="0.25">
      <c r="A72" s="305">
        <v>4.2</v>
      </c>
      <c r="B72" s="86" t="s">
        <v>799</v>
      </c>
      <c r="C72" s="318"/>
      <c r="D72" s="318"/>
      <c r="E72" s="316"/>
      <c r="F72" s="321"/>
    </row>
    <row r="73" spans="1:6" x14ac:dyDescent="0.25">
      <c r="A73" s="305" t="s">
        <v>100</v>
      </c>
      <c r="B73" s="86" t="s">
        <v>800</v>
      </c>
      <c r="C73" s="318"/>
      <c r="D73" s="318"/>
      <c r="E73" s="316"/>
      <c r="F73" s="321"/>
    </row>
    <row r="74" spans="1:6" x14ac:dyDescent="0.25">
      <c r="A74" s="305" t="s">
        <v>814</v>
      </c>
      <c r="B74" s="86" t="s">
        <v>80</v>
      </c>
      <c r="C74" s="318" t="s">
        <v>13</v>
      </c>
      <c r="D74" s="318">
        <v>1</v>
      </c>
      <c r="E74" s="392"/>
      <c r="F74" s="317">
        <f>ROUND(E74*D74,0)</f>
        <v>0</v>
      </c>
    </row>
    <row r="75" spans="1:6" x14ac:dyDescent="0.25">
      <c r="A75" s="305" t="s">
        <v>833</v>
      </c>
      <c r="B75" s="86" t="s">
        <v>830</v>
      </c>
      <c r="C75" s="318" t="s">
        <v>13</v>
      </c>
      <c r="D75" s="318">
        <v>4</v>
      </c>
      <c r="E75" s="392"/>
      <c r="F75" s="317">
        <f>ROUND(E75*D75,0)</f>
        <v>0</v>
      </c>
    </row>
    <row r="76" spans="1:6" x14ac:dyDescent="0.25">
      <c r="A76" s="305" t="s">
        <v>808</v>
      </c>
      <c r="B76" s="86" t="s">
        <v>798</v>
      </c>
      <c r="C76" s="318"/>
      <c r="D76" s="318"/>
      <c r="E76" s="316"/>
      <c r="F76" s="321"/>
    </row>
    <row r="77" spans="1:6" x14ac:dyDescent="0.25">
      <c r="A77" s="305" t="s">
        <v>834</v>
      </c>
      <c r="B77" s="86" t="s">
        <v>817</v>
      </c>
      <c r="C77" s="318" t="s">
        <v>13</v>
      </c>
      <c r="D77" s="318">
        <v>7</v>
      </c>
      <c r="E77" s="392"/>
      <c r="F77" s="317">
        <f>ROUND(E77*D77,0)</f>
        <v>0</v>
      </c>
    </row>
    <row r="78" spans="1:6" x14ac:dyDescent="0.25">
      <c r="A78" s="305" t="s">
        <v>795</v>
      </c>
      <c r="B78" s="86" t="s">
        <v>56</v>
      </c>
      <c r="C78" s="318"/>
      <c r="D78" s="318"/>
      <c r="E78" s="316"/>
      <c r="F78" s="321"/>
    </row>
    <row r="79" spans="1:6" x14ac:dyDescent="0.25">
      <c r="A79" s="305" t="s">
        <v>796</v>
      </c>
      <c r="B79" s="86" t="s">
        <v>797</v>
      </c>
      <c r="C79" s="318"/>
      <c r="D79" s="318"/>
      <c r="E79" s="316"/>
      <c r="F79" s="321"/>
    </row>
    <row r="80" spans="1:6" x14ac:dyDescent="0.25">
      <c r="A80" s="305" t="s">
        <v>832</v>
      </c>
      <c r="B80" s="86" t="s">
        <v>831</v>
      </c>
      <c r="C80" s="318" t="s">
        <v>13</v>
      </c>
      <c r="D80" s="318">
        <v>22</v>
      </c>
      <c r="E80" s="392"/>
      <c r="F80" s="317">
        <f>ROUND(E80*D80,0)</f>
        <v>0</v>
      </c>
    </row>
    <row r="81" spans="1:10" x14ac:dyDescent="0.25">
      <c r="A81" s="305" t="s">
        <v>897</v>
      </c>
      <c r="B81" s="86" t="s">
        <v>896</v>
      </c>
      <c r="C81" s="318"/>
      <c r="D81" s="318"/>
      <c r="E81" s="316"/>
      <c r="F81" s="321"/>
    </row>
    <row r="82" spans="1:10" x14ac:dyDescent="0.25">
      <c r="A82" s="305" t="s">
        <v>898</v>
      </c>
      <c r="B82" s="86" t="s">
        <v>899</v>
      </c>
      <c r="C82" s="318" t="s">
        <v>13</v>
      </c>
      <c r="D82" s="318">
        <v>1</v>
      </c>
      <c r="E82" s="392"/>
      <c r="F82" s="317">
        <f>ROUND(E82*D82,0)</f>
        <v>0</v>
      </c>
    </row>
    <row r="83" spans="1:10" x14ac:dyDescent="0.25">
      <c r="A83" s="305" t="s">
        <v>801</v>
      </c>
      <c r="B83" s="86" t="s">
        <v>802</v>
      </c>
      <c r="C83" s="318"/>
      <c r="D83" s="318"/>
      <c r="E83" s="316"/>
      <c r="F83" s="321"/>
    </row>
    <row r="84" spans="1:10" x14ac:dyDescent="0.25">
      <c r="A84" s="305" t="s">
        <v>835</v>
      </c>
      <c r="B84" s="86" t="s">
        <v>818</v>
      </c>
      <c r="C84" s="318" t="s">
        <v>13</v>
      </c>
      <c r="D84" s="318">
        <v>5</v>
      </c>
      <c r="E84" s="392"/>
      <c r="F84" s="317">
        <f>ROUND(E84*D84,0)</f>
        <v>0</v>
      </c>
    </row>
    <row r="85" spans="1:10" x14ac:dyDescent="0.25">
      <c r="A85" s="305">
        <v>6</v>
      </c>
      <c r="B85" s="364" t="s">
        <v>877</v>
      </c>
      <c r="C85" s="365"/>
      <c r="D85" s="365"/>
      <c r="E85" s="365"/>
      <c r="F85" s="366"/>
    </row>
    <row r="86" spans="1:10" x14ac:dyDescent="0.25">
      <c r="A86" s="305">
        <v>6.1</v>
      </c>
      <c r="B86" s="86" t="s">
        <v>106</v>
      </c>
      <c r="C86" s="318"/>
      <c r="D86" s="318"/>
      <c r="E86" s="316"/>
      <c r="F86" s="321"/>
      <c r="G86" s="329"/>
      <c r="H86" s="329"/>
      <c r="I86" s="329"/>
      <c r="J86" s="329"/>
    </row>
    <row r="87" spans="1:10" x14ac:dyDescent="0.25">
      <c r="A87" s="305" t="s">
        <v>53</v>
      </c>
      <c r="B87" s="86" t="s">
        <v>811</v>
      </c>
      <c r="C87" s="318" t="s">
        <v>13</v>
      </c>
      <c r="D87" s="318">
        <v>2</v>
      </c>
      <c r="E87" s="392"/>
      <c r="F87" s="317">
        <f>ROUND(E87*D87,0)</f>
        <v>0</v>
      </c>
      <c r="G87" s="329"/>
      <c r="H87" s="329"/>
      <c r="I87" s="329"/>
      <c r="J87" s="329"/>
    </row>
    <row r="88" spans="1:10" x14ac:dyDescent="0.25">
      <c r="A88" s="305" t="s">
        <v>54</v>
      </c>
      <c r="B88" s="86" t="s">
        <v>812</v>
      </c>
      <c r="C88" s="318" t="s">
        <v>13</v>
      </c>
      <c r="D88" s="318">
        <v>14</v>
      </c>
      <c r="E88" s="392"/>
      <c r="F88" s="317">
        <f>ROUND(E88*D88,0)</f>
        <v>0</v>
      </c>
      <c r="G88" s="329"/>
      <c r="H88" s="329"/>
      <c r="I88" s="329"/>
      <c r="J88" s="329"/>
    </row>
    <row r="89" spans="1:10" s="220" customFormat="1" x14ac:dyDescent="0.25">
      <c r="A89" s="305">
        <v>6.2</v>
      </c>
      <c r="B89" s="86" t="s">
        <v>82</v>
      </c>
      <c r="C89" s="318"/>
      <c r="D89" s="318"/>
      <c r="E89" s="316"/>
      <c r="F89" s="321"/>
      <c r="G89" s="329"/>
      <c r="H89" s="329"/>
      <c r="I89" s="329"/>
      <c r="J89" s="329"/>
    </row>
    <row r="90" spans="1:10" x14ac:dyDescent="0.25">
      <c r="A90" s="305" t="s">
        <v>107</v>
      </c>
      <c r="B90" s="86" t="s">
        <v>878</v>
      </c>
      <c r="C90" s="318" t="s">
        <v>13</v>
      </c>
      <c r="D90" s="318">
        <v>3</v>
      </c>
      <c r="E90" s="392"/>
      <c r="F90" s="317">
        <f>ROUND(E90*D90,0)</f>
        <v>0</v>
      </c>
      <c r="G90" s="329"/>
      <c r="H90" s="329"/>
      <c r="I90" s="329"/>
      <c r="J90" s="329"/>
    </row>
    <row r="91" spans="1:10" x14ac:dyDescent="0.25">
      <c r="A91" s="305" t="s">
        <v>891</v>
      </c>
      <c r="B91" s="86" t="s">
        <v>890</v>
      </c>
      <c r="C91" s="318" t="s">
        <v>13</v>
      </c>
      <c r="D91" s="318">
        <v>2</v>
      </c>
      <c r="E91" s="392"/>
      <c r="F91" s="317">
        <f>ROUND(E91*D91,0)</f>
        <v>0</v>
      </c>
    </row>
    <row r="92" spans="1:10" ht="16.5" thickBot="1" x14ac:dyDescent="0.3">
      <c r="A92" s="361" t="s">
        <v>18</v>
      </c>
      <c r="B92" s="356"/>
      <c r="C92" s="356"/>
      <c r="D92" s="356"/>
      <c r="E92" s="356"/>
      <c r="F92" s="319">
        <f>SUM(F56:F91)</f>
        <v>0</v>
      </c>
    </row>
  </sheetData>
  <sheetProtection algorithmName="SHA-512" hashValue="LZvSyAmtXt87rY9K7SZYHdN6Yw9WPl5HfHaVLB/t+G3ofZB24IdHB5VcV17Ankwxwy8HzC9Nhw3CWXPZ7ry95A==" saltValue="ZrBVfznPAPiuv3UBH4213w==" spinCount="100000" sheet="1" objects="1" scenarios="1"/>
  <mergeCells count="22">
    <mergeCell ref="A92:E92"/>
    <mergeCell ref="B13:E13"/>
    <mergeCell ref="B19:E19"/>
    <mergeCell ref="B34:E34"/>
    <mergeCell ref="B44:E44"/>
    <mergeCell ref="B50:E50"/>
    <mergeCell ref="B85:F85"/>
    <mergeCell ref="B66:F66"/>
    <mergeCell ref="B59:F59"/>
    <mergeCell ref="B56:F56"/>
    <mergeCell ref="A54:F54"/>
    <mergeCell ref="A1:F1"/>
    <mergeCell ref="A2:F2"/>
    <mergeCell ref="A3:F3"/>
    <mergeCell ref="A4:F4"/>
    <mergeCell ref="A5:F5"/>
    <mergeCell ref="B7:F7"/>
    <mergeCell ref="B51:E51"/>
    <mergeCell ref="B45:F45"/>
    <mergeCell ref="B35:F35"/>
    <mergeCell ref="B20:F20"/>
    <mergeCell ref="B14:F14"/>
  </mergeCells>
  <printOptions horizontalCentered="1"/>
  <pageMargins left="0.70866141732283472" right="0.70866141732283472" top="0.74803149606299213" bottom="0.74803149606299213" header="0.31496062992125984" footer="0.31496062992125984"/>
  <pageSetup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56"/>
  <sheetViews>
    <sheetView view="pageBreakPreview" zoomScale="80" zoomScaleNormal="70" zoomScaleSheetLayoutView="80" workbookViewId="0">
      <selection activeCell="E9" sqref="E9"/>
    </sheetView>
  </sheetViews>
  <sheetFormatPr baseColWidth="10" defaultRowHeight="15.75" x14ac:dyDescent="0.25"/>
  <cols>
    <col min="1" max="1" width="12.42578125" style="219" bestFit="1" customWidth="1"/>
    <col min="2" max="2" width="67.5703125" style="219" bestFit="1" customWidth="1"/>
    <col min="3" max="3" width="7.140625" style="219" bestFit="1" customWidth="1"/>
    <col min="4" max="4" width="11.42578125" style="219" bestFit="1" customWidth="1"/>
    <col min="5" max="5" width="15.5703125" style="219" bestFit="1" customWidth="1"/>
    <col min="6" max="6" width="22.28515625" style="219" bestFit="1" customWidth="1"/>
    <col min="7" max="7" width="15" style="219" bestFit="1" customWidth="1"/>
    <col min="8" max="8" width="11.42578125" style="219"/>
    <col min="9" max="9" width="16.85546875" style="219" customWidth="1"/>
    <col min="10" max="16384" width="11.42578125" style="219"/>
  </cols>
  <sheetData>
    <row r="1" spans="1:6" x14ac:dyDescent="0.25">
      <c r="A1" s="348" t="s">
        <v>851</v>
      </c>
      <c r="B1" s="348"/>
      <c r="C1" s="348"/>
      <c r="D1" s="348"/>
      <c r="E1" s="348"/>
      <c r="F1" s="348"/>
    </row>
    <row r="2" spans="1:6" x14ac:dyDescent="0.25">
      <c r="A2" s="348" t="s">
        <v>20</v>
      </c>
      <c r="B2" s="348"/>
      <c r="C2" s="348"/>
      <c r="D2" s="348"/>
      <c r="E2" s="348"/>
      <c r="F2" s="348"/>
    </row>
    <row r="3" spans="1:6" x14ac:dyDescent="0.25">
      <c r="A3" s="348"/>
      <c r="B3" s="348"/>
      <c r="C3" s="348"/>
      <c r="D3" s="348"/>
      <c r="E3" s="348"/>
      <c r="F3" s="348"/>
    </row>
    <row r="4" spans="1:6" x14ac:dyDescent="0.25">
      <c r="A4" s="360" t="s">
        <v>803</v>
      </c>
      <c r="B4" s="360"/>
      <c r="C4" s="360"/>
      <c r="D4" s="360"/>
      <c r="E4" s="360"/>
      <c r="F4" s="360"/>
    </row>
    <row r="5" spans="1:6" ht="16.5" thickBot="1" x14ac:dyDescent="0.3">
      <c r="A5" s="360" t="s">
        <v>4</v>
      </c>
      <c r="B5" s="360"/>
      <c r="C5" s="360"/>
      <c r="D5" s="360"/>
      <c r="E5" s="360"/>
      <c r="F5" s="360"/>
    </row>
    <row r="6" spans="1:6" x14ac:dyDescent="0.25">
      <c r="A6" s="227" t="s">
        <v>867</v>
      </c>
      <c r="B6" s="228" t="s">
        <v>1</v>
      </c>
      <c r="C6" s="228" t="s">
        <v>6</v>
      </c>
      <c r="D6" s="228" t="s">
        <v>0</v>
      </c>
      <c r="E6" s="229" t="s">
        <v>7</v>
      </c>
      <c r="F6" s="230" t="s">
        <v>8</v>
      </c>
    </row>
    <row r="7" spans="1:6" x14ac:dyDescent="0.25">
      <c r="A7" s="231">
        <v>1</v>
      </c>
      <c r="B7" s="353" t="s">
        <v>9</v>
      </c>
      <c r="C7" s="354"/>
      <c r="D7" s="354"/>
      <c r="E7" s="354"/>
      <c r="F7" s="355"/>
    </row>
    <row r="8" spans="1:6" x14ac:dyDescent="0.25">
      <c r="A8" s="234" t="s">
        <v>777</v>
      </c>
      <c r="B8" s="382" t="s">
        <v>23</v>
      </c>
      <c r="C8" s="383"/>
      <c r="D8" s="383"/>
      <c r="E8" s="383"/>
      <c r="F8" s="384"/>
    </row>
    <row r="9" spans="1:6" ht="18" x14ac:dyDescent="0.25">
      <c r="A9" s="236" t="s">
        <v>86</v>
      </c>
      <c r="B9" s="226" t="s">
        <v>60</v>
      </c>
      <c r="C9" s="221" t="s">
        <v>910</v>
      </c>
      <c r="D9" s="221">
        <v>1.9599999999999997</v>
      </c>
      <c r="E9" s="396"/>
      <c r="F9" s="233">
        <f>ROUND(D9*E9,0)</f>
        <v>0</v>
      </c>
    </row>
    <row r="10" spans="1:6" x14ac:dyDescent="0.25">
      <c r="A10" s="246" t="s">
        <v>778</v>
      </c>
      <c r="B10" s="367" t="s">
        <v>27</v>
      </c>
      <c r="C10" s="368"/>
      <c r="D10" s="368"/>
      <c r="E10" s="368"/>
      <c r="F10" s="369"/>
    </row>
    <row r="11" spans="1:6" x14ac:dyDescent="0.25">
      <c r="A11" s="236" t="s">
        <v>87</v>
      </c>
      <c r="B11" s="385" t="s">
        <v>28</v>
      </c>
      <c r="C11" s="386"/>
      <c r="D11" s="386"/>
      <c r="E11" s="386"/>
      <c r="F11" s="387"/>
    </row>
    <row r="12" spans="1:6" x14ac:dyDescent="0.25">
      <c r="A12" s="236" t="s">
        <v>42</v>
      </c>
      <c r="B12" s="241" t="s">
        <v>30</v>
      </c>
      <c r="C12" s="225" t="s">
        <v>25</v>
      </c>
      <c r="D12" s="243">
        <v>5.6</v>
      </c>
      <c r="E12" s="397"/>
      <c r="F12" s="233">
        <f>ROUND(D12*E12,0)</f>
        <v>0</v>
      </c>
    </row>
    <row r="13" spans="1:6" x14ac:dyDescent="0.25">
      <c r="A13" s="216" t="s">
        <v>109</v>
      </c>
      <c r="B13" s="362" t="s">
        <v>31</v>
      </c>
      <c r="C13" s="362"/>
      <c r="D13" s="362"/>
      <c r="E13" s="362"/>
      <c r="F13" s="235">
        <f>SUM(F8:F12)</f>
        <v>0</v>
      </c>
    </row>
    <row r="14" spans="1:6" x14ac:dyDescent="0.25">
      <c r="A14" s="231" t="s">
        <v>779</v>
      </c>
      <c r="B14" s="353" t="s">
        <v>32</v>
      </c>
      <c r="C14" s="354"/>
      <c r="D14" s="354"/>
      <c r="E14" s="354"/>
      <c r="F14" s="355"/>
    </row>
    <row r="15" spans="1:6" ht="33" customHeight="1" x14ac:dyDescent="0.25">
      <c r="A15" s="236" t="s">
        <v>89</v>
      </c>
      <c r="B15" s="222" t="s">
        <v>901</v>
      </c>
      <c r="C15" s="221" t="s">
        <v>848</v>
      </c>
      <c r="D15" s="244">
        <v>7.4087999999999976</v>
      </c>
      <c r="E15" s="398"/>
      <c r="F15" s="233">
        <f>ROUND(D15*E15,0)</f>
        <v>0</v>
      </c>
    </row>
    <row r="16" spans="1:6" x14ac:dyDescent="0.25">
      <c r="A16" s="234" t="s">
        <v>780</v>
      </c>
      <c r="B16" s="382" t="s">
        <v>35</v>
      </c>
      <c r="C16" s="383"/>
      <c r="D16" s="383"/>
      <c r="E16" s="383"/>
      <c r="F16" s="384"/>
    </row>
    <row r="17" spans="1:7" ht="33" customHeight="1" x14ac:dyDescent="0.25">
      <c r="A17" s="232" t="s">
        <v>866</v>
      </c>
      <c r="B17" s="222" t="s">
        <v>919</v>
      </c>
      <c r="C17" s="221" t="s">
        <v>848</v>
      </c>
      <c r="D17" s="244">
        <v>6.1739999999999995</v>
      </c>
      <c r="E17" s="398"/>
      <c r="F17" s="233">
        <f>ROUND(D17*E17,0)</f>
        <v>0</v>
      </c>
    </row>
    <row r="18" spans="1:7" x14ac:dyDescent="0.25">
      <c r="A18" s="216" t="s">
        <v>109</v>
      </c>
      <c r="B18" s="362" t="s">
        <v>868</v>
      </c>
      <c r="C18" s="362"/>
      <c r="D18" s="362"/>
      <c r="E18" s="362"/>
      <c r="F18" s="235">
        <f>SUM(F15:F17)</f>
        <v>0</v>
      </c>
    </row>
    <row r="19" spans="1:7" x14ac:dyDescent="0.25">
      <c r="A19" s="231">
        <v>3</v>
      </c>
      <c r="B19" s="353" t="s">
        <v>61</v>
      </c>
      <c r="C19" s="354"/>
      <c r="D19" s="354"/>
      <c r="E19" s="354"/>
      <c r="F19" s="355"/>
    </row>
    <row r="20" spans="1:7" x14ac:dyDescent="0.25">
      <c r="A20" s="246" t="s">
        <v>91</v>
      </c>
      <c r="B20" s="376" t="s">
        <v>63</v>
      </c>
      <c r="C20" s="377"/>
      <c r="D20" s="377"/>
      <c r="E20" s="377"/>
      <c r="F20" s="378"/>
    </row>
    <row r="21" spans="1:7" x14ac:dyDescent="0.25">
      <c r="A21" s="236" t="s">
        <v>858</v>
      </c>
      <c r="B21" s="86" t="s">
        <v>93</v>
      </c>
      <c r="C21" s="225" t="s">
        <v>13</v>
      </c>
      <c r="D21" s="225">
        <v>2</v>
      </c>
      <c r="E21" s="398"/>
      <c r="F21" s="233">
        <f>ROUND(D21*E21,0)</f>
        <v>0</v>
      </c>
    </row>
    <row r="22" spans="1:7" x14ac:dyDescent="0.25">
      <c r="A22" s="246" t="s">
        <v>772</v>
      </c>
      <c r="B22" s="376" t="s">
        <v>775</v>
      </c>
      <c r="C22" s="377"/>
      <c r="D22" s="377"/>
      <c r="E22" s="377"/>
      <c r="F22" s="378"/>
    </row>
    <row r="23" spans="1:7" x14ac:dyDescent="0.25">
      <c r="A23" s="246" t="s">
        <v>773</v>
      </c>
      <c r="B23" s="376" t="s">
        <v>776</v>
      </c>
      <c r="C23" s="377"/>
      <c r="D23" s="377"/>
      <c r="E23" s="377"/>
      <c r="F23" s="378"/>
    </row>
    <row r="24" spans="1:7" x14ac:dyDescent="0.25">
      <c r="A24" s="236" t="s">
        <v>785</v>
      </c>
      <c r="B24" s="86" t="s">
        <v>839</v>
      </c>
      <c r="C24" s="225" t="s">
        <v>13</v>
      </c>
      <c r="D24" s="225">
        <v>2</v>
      </c>
      <c r="E24" s="398"/>
      <c r="F24" s="233">
        <f>ROUND(D24*E24,0)</f>
        <v>0</v>
      </c>
    </row>
    <row r="25" spans="1:7" x14ac:dyDescent="0.25">
      <c r="A25" s="246" t="s">
        <v>92</v>
      </c>
      <c r="B25" s="376" t="s">
        <v>786</v>
      </c>
      <c r="C25" s="377"/>
      <c r="D25" s="377"/>
      <c r="E25" s="377"/>
      <c r="F25" s="378"/>
    </row>
    <row r="26" spans="1:7" x14ac:dyDescent="0.25">
      <c r="A26" s="236" t="s">
        <v>787</v>
      </c>
      <c r="B26" s="160" t="s">
        <v>788</v>
      </c>
      <c r="C26" s="225" t="s">
        <v>13</v>
      </c>
      <c r="D26" s="225">
        <v>1</v>
      </c>
      <c r="E26" s="398"/>
      <c r="F26" s="233">
        <f>ROUND(D26*E26,0)</f>
        <v>0</v>
      </c>
    </row>
    <row r="27" spans="1:7" x14ac:dyDescent="0.25">
      <c r="A27" s="246" t="s">
        <v>820</v>
      </c>
      <c r="B27" s="376" t="s">
        <v>883</v>
      </c>
      <c r="C27" s="377"/>
      <c r="D27" s="377"/>
      <c r="E27" s="377"/>
      <c r="F27" s="378"/>
    </row>
    <row r="28" spans="1:7" s="8" customFormat="1" x14ac:dyDescent="0.25">
      <c r="A28" s="305" t="s">
        <v>821</v>
      </c>
      <c r="B28" s="86" t="s">
        <v>922</v>
      </c>
      <c r="C28" s="318" t="s">
        <v>13</v>
      </c>
      <c r="D28" s="318">
        <v>1</v>
      </c>
      <c r="E28" s="392"/>
      <c r="F28" s="317">
        <f>ROUND(D28*E28,0)</f>
        <v>0</v>
      </c>
      <c r="G28" s="332"/>
    </row>
    <row r="29" spans="1:7" ht="18" x14ac:dyDescent="0.25">
      <c r="A29" s="232" t="s">
        <v>861</v>
      </c>
      <c r="B29" s="226" t="s">
        <v>882</v>
      </c>
      <c r="C29" s="221" t="s">
        <v>862</v>
      </c>
      <c r="D29" s="223">
        <v>14.591999999999999</v>
      </c>
      <c r="E29" s="398"/>
      <c r="F29" s="233">
        <f>ROUND(D29*E29,0)</f>
        <v>0</v>
      </c>
    </row>
    <row r="30" spans="1:7" x14ac:dyDescent="0.25">
      <c r="A30" s="232" t="s">
        <v>805</v>
      </c>
      <c r="B30" s="222" t="s">
        <v>68</v>
      </c>
      <c r="C30" s="221"/>
      <c r="D30" s="223"/>
      <c r="E30" s="224"/>
      <c r="F30" s="233"/>
    </row>
    <row r="31" spans="1:7" ht="33" customHeight="1" x14ac:dyDescent="0.25">
      <c r="A31" s="232" t="s">
        <v>806</v>
      </c>
      <c r="B31" s="214" t="s">
        <v>894</v>
      </c>
      <c r="C31" s="221" t="s">
        <v>13</v>
      </c>
      <c r="D31" s="223">
        <v>1</v>
      </c>
      <c r="E31" s="398"/>
      <c r="F31" s="233">
        <f>ROUND(D31*E31,0)</f>
        <v>0</v>
      </c>
    </row>
    <row r="32" spans="1:7" x14ac:dyDescent="0.25">
      <c r="A32" s="216" t="s">
        <v>109</v>
      </c>
      <c r="B32" s="362" t="s">
        <v>69</v>
      </c>
      <c r="C32" s="362"/>
      <c r="D32" s="362"/>
      <c r="E32" s="362"/>
      <c r="F32" s="215">
        <f>+SUM(F20:F31)</f>
        <v>0</v>
      </c>
    </row>
    <row r="33" spans="1:6" x14ac:dyDescent="0.25">
      <c r="A33" s="231">
        <v>4</v>
      </c>
      <c r="B33" s="357" t="s">
        <v>782</v>
      </c>
      <c r="C33" s="358"/>
      <c r="D33" s="358"/>
      <c r="E33" s="358"/>
      <c r="F33" s="359"/>
    </row>
    <row r="34" spans="1:6" ht="18" x14ac:dyDescent="0.25">
      <c r="A34" s="217" t="s">
        <v>101</v>
      </c>
      <c r="B34" s="214" t="s">
        <v>815</v>
      </c>
      <c r="C34" s="221" t="s">
        <v>848</v>
      </c>
      <c r="D34" s="245">
        <v>0.97999999999999987</v>
      </c>
      <c r="E34" s="396"/>
      <c r="F34" s="233">
        <f>ROUND(D34*E34,0)</f>
        <v>0</v>
      </c>
    </row>
    <row r="35" spans="1:6" x14ac:dyDescent="0.25">
      <c r="A35" s="216" t="s">
        <v>109</v>
      </c>
      <c r="B35" s="362" t="s">
        <v>74</v>
      </c>
      <c r="C35" s="362"/>
      <c r="D35" s="362"/>
      <c r="E35" s="362"/>
      <c r="F35" s="215">
        <f>+SUM(F34)</f>
        <v>0</v>
      </c>
    </row>
    <row r="36" spans="1:6" x14ac:dyDescent="0.25">
      <c r="A36" s="231">
        <f>+IF(B36="","",VLOOKUP(B36,'[4]OBRA CIVIL'!$B$2:$F$9962,4,FALSE))</f>
        <v>7</v>
      </c>
      <c r="B36" s="357" t="s">
        <v>19</v>
      </c>
      <c r="C36" s="358"/>
      <c r="D36" s="358"/>
      <c r="E36" s="358"/>
      <c r="F36" s="359"/>
    </row>
    <row r="37" spans="1:6" x14ac:dyDescent="0.25">
      <c r="A37" s="236" t="str">
        <f>+IF(B37="","",VLOOKUP(B37,'[4]OBRA CIVIL'!$B$2:$F$9962,4,FALSE))</f>
        <v>7.14</v>
      </c>
      <c r="B37" s="295" t="s">
        <v>75</v>
      </c>
      <c r="C37" s="225" t="s">
        <v>13</v>
      </c>
      <c r="D37" s="223">
        <v>11</v>
      </c>
      <c r="E37" s="398"/>
      <c r="F37" s="237">
        <f>E37*D37</f>
        <v>0</v>
      </c>
    </row>
    <row r="38" spans="1:6" x14ac:dyDescent="0.25">
      <c r="A38" s="232" t="s">
        <v>792</v>
      </c>
      <c r="B38" s="226" t="s">
        <v>819</v>
      </c>
      <c r="C38" s="221" t="s">
        <v>13</v>
      </c>
      <c r="D38" s="225">
        <v>2</v>
      </c>
      <c r="E38" s="398"/>
      <c r="F38" s="233">
        <f>ROUND(E38*D38,0)</f>
        <v>0</v>
      </c>
    </row>
    <row r="39" spans="1:6" x14ac:dyDescent="0.25">
      <c r="A39" s="379" t="s">
        <v>76</v>
      </c>
      <c r="B39" s="380"/>
      <c r="C39" s="380"/>
      <c r="D39" s="380"/>
      <c r="E39" s="381"/>
      <c r="F39" s="296">
        <f>F37+F38</f>
        <v>0</v>
      </c>
    </row>
    <row r="40" spans="1:6" ht="16.5" thickBot="1" x14ac:dyDescent="0.3">
      <c r="A40" s="239"/>
      <c r="B40" s="356" t="s">
        <v>15</v>
      </c>
      <c r="C40" s="356"/>
      <c r="D40" s="356"/>
      <c r="E40" s="356"/>
      <c r="F40" s="240">
        <f>SUM(F13,F18,F32,F35,F39)</f>
        <v>0</v>
      </c>
    </row>
    <row r="41" spans="1:6" x14ac:dyDescent="0.25">
      <c r="A41" s="161"/>
      <c r="B41" s="161"/>
      <c r="C41" s="161"/>
      <c r="D41" s="161"/>
      <c r="E41" s="161"/>
      <c r="F41" s="161"/>
    </row>
    <row r="42" spans="1:6" x14ac:dyDescent="0.25">
      <c r="A42" s="335"/>
      <c r="B42" s="335"/>
      <c r="C42" s="335"/>
      <c r="D42" s="252"/>
      <c r="E42" s="252"/>
      <c r="F42" s="252"/>
    </row>
    <row r="43" spans="1:6" x14ac:dyDescent="0.25">
      <c r="A43" s="360" t="s">
        <v>57</v>
      </c>
      <c r="B43" s="360"/>
      <c r="C43" s="360"/>
      <c r="D43" s="360"/>
      <c r="E43" s="360"/>
      <c r="F43" s="360"/>
    </row>
    <row r="44" spans="1:6" ht="16.5" thickBot="1" x14ac:dyDescent="0.3">
      <c r="A44" s="360" t="s">
        <v>16</v>
      </c>
      <c r="B44" s="360"/>
      <c r="C44" s="360"/>
      <c r="D44" s="360"/>
      <c r="E44" s="360"/>
      <c r="F44" s="360"/>
    </row>
    <row r="45" spans="1:6" x14ac:dyDescent="0.25">
      <c r="A45" s="227" t="s">
        <v>867</v>
      </c>
      <c r="B45" s="228" t="s">
        <v>1</v>
      </c>
      <c r="C45" s="228" t="s">
        <v>6</v>
      </c>
      <c r="D45" s="228" t="s">
        <v>0</v>
      </c>
      <c r="E45" s="229" t="s">
        <v>7</v>
      </c>
      <c r="F45" s="230" t="s">
        <v>8</v>
      </c>
    </row>
    <row r="46" spans="1:6" x14ac:dyDescent="0.25">
      <c r="A46" s="242">
        <v>4</v>
      </c>
      <c r="B46" s="364" t="s">
        <v>79</v>
      </c>
      <c r="C46" s="365"/>
      <c r="D46" s="365"/>
      <c r="E46" s="365"/>
      <c r="F46" s="366"/>
    </row>
    <row r="47" spans="1:6" x14ac:dyDescent="0.25">
      <c r="A47" s="246">
        <v>4.0999999999999996</v>
      </c>
      <c r="B47" s="367" t="s">
        <v>55</v>
      </c>
      <c r="C47" s="368"/>
      <c r="D47" s="368"/>
      <c r="E47" s="368"/>
      <c r="F47" s="369"/>
    </row>
    <row r="48" spans="1:6" x14ac:dyDescent="0.25">
      <c r="A48" s="236" t="s">
        <v>822</v>
      </c>
      <c r="B48" s="241" t="s">
        <v>816</v>
      </c>
      <c r="C48" s="221" t="s">
        <v>13</v>
      </c>
      <c r="D48" s="225">
        <v>1</v>
      </c>
      <c r="E48" s="398"/>
      <c r="F48" s="233">
        <f>ROUND(D48*E48,0)</f>
        <v>0</v>
      </c>
    </row>
    <row r="49" spans="1:6" x14ac:dyDescent="0.25">
      <c r="A49" s="246" t="s">
        <v>801</v>
      </c>
      <c r="B49" s="373" t="s">
        <v>802</v>
      </c>
      <c r="C49" s="374"/>
      <c r="D49" s="374"/>
      <c r="E49" s="374"/>
      <c r="F49" s="375"/>
    </row>
    <row r="50" spans="1:6" x14ac:dyDescent="0.25">
      <c r="A50" s="249" t="s">
        <v>835</v>
      </c>
      <c r="B50" s="248" t="s">
        <v>818</v>
      </c>
      <c r="C50" s="247" t="s">
        <v>13</v>
      </c>
      <c r="D50" s="225">
        <v>2</v>
      </c>
      <c r="E50" s="398"/>
      <c r="F50" s="233">
        <f>ROUND(D50*E50,0)</f>
        <v>0</v>
      </c>
    </row>
    <row r="51" spans="1:6" x14ac:dyDescent="0.25">
      <c r="A51" s="250">
        <v>5</v>
      </c>
      <c r="B51" s="370" t="s">
        <v>17</v>
      </c>
      <c r="C51" s="371"/>
      <c r="D51" s="371"/>
      <c r="E51" s="371"/>
      <c r="F51" s="372"/>
    </row>
    <row r="52" spans="1:6" x14ac:dyDescent="0.25">
      <c r="A52" s="246">
        <v>5.0999999999999996</v>
      </c>
      <c r="B52" s="367" t="s">
        <v>81</v>
      </c>
      <c r="C52" s="368"/>
      <c r="D52" s="368"/>
      <c r="E52" s="368"/>
      <c r="F52" s="369"/>
    </row>
    <row r="53" spans="1:6" x14ac:dyDescent="0.25">
      <c r="A53" s="236" t="s">
        <v>813</v>
      </c>
      <c r="B53" s="241" t="s">
        <v>793</v>
      </c>
      <c r="C53" s="221" t="s">
        <v>13</v>
      </c>
      <c r="D53" s="225">
        <v>2</v>
      </c>
      <c r="E53" s="398"/>
      <c r="F53" s="233">
        <f>ROUND(D53*E53,0)</f>
        <v>0</v>
      </c>
    </row>
    <row r="54" spans="1:6" x14ac:dyDescent="0.25">
      <c r="A54" s="250" t="s">
        <v>804</v>
      </c>
      <c r="B54" s="370" t="s">
        <v>923</v>
      </c>
      <c r="C54" s="371"/>
      <c r="D54" s="371"/>
      <c r="E54" s="371"/>
      <c r="F54" s="372"/>
    </row>
    <row r="55" spans="1:6" x14ac:dyDescent="0.25">
      <c r="A55" s="236" t="s">
        <v>809</v>
      </c>
      <c r="B55" s="331" t="s">
        <v>810</v>
      </c>
      <c r="C55" s="221" t="s">
        <v>13</v>
      </c>
      <c r="D55" s="225">
        <v>1</v>
      </c>
      <c r="E55" s="398"/>
      <c r="F55" s="233">
        <f>ROUND(D55*E55,0)</f>
        <v>0</v>
      </c>
    </row>
    <row r="56" spans="1:6" ht="16.5" thickBot="1" x14ac:dyDescent="0.3">
      <c r="A56" s="330"/>
      <c r="B56" s="356" t="s">
        <v>15</v>
      </c>
      <c r="C56" s="356"/>
      <c r="D56" s="356"/>
      <c r="E56" s="356"/>
      <c r="F56" s="251">
        <f>SUM(F46:F55)</f>
        <v>0</v>
      </c>
    </row>
  </sheetData>
  <sheetProtection algorithmName="SHA-512" hashValue="rRi/6KY7EE9e2lO6PIx/eKerdv8MuvqAQ7GrlBUMad10VfGdvYglsxlhOW2IPx9JTOfo/kTCcHqeiP9WuKz3hQ==" saltValue="5hWUxdRbBiNTiDHkDYVSsw==" spinCount="100000" sheet="1" objects="1" scenarios="1"/>
  <mergeCells count="34">
    <mergeCell ref="A1:F1"/>
    <mergeCell ref="A2:F2"/>
    <mergeCell ref="A3:F3"/>
    <mergeCell ref="B33:F33"/>
    <mergeCell ref="B20:F20"/>
    <mergeCell ref="B7:F7"/>
    <mergeCell ref="B16:F16"/>
    <mergeCell ref="B14:F14"/>
    <mergeCell ref="B11:F11"/>
    <mergeCell ref="B10:F10"/>
    <mergeCell ref="B8:F8"/>
    <mergeCell ref="B18:E18"/>
    <mergeCell ref="B32:E32"/>
    <mergeCell ref="A4:F4"/>
    <mergeCell ref="A5:F5"/>
    <mergeCell ref="B40:E40"/>
    <mergeCell ref="B13:E13"/>
    <mergeCell ref="B27:F27"/>
    <mergeCell ref="B25:F25"/>
    <mergeCell ref="B23:F23"/>
    <mergeCell ref="B22:F22"/>
    <mergeCell ref="B35:E35"/>
    <mergeCell ref="B19:F19"/>
    <mergeCell ref="B36:F36"/>
    <mergeCell ref="A39:E39"/>
    <mergeCell ref="A43:F43"/>
    <mergeCell ref="A44:F44"/>
    <mergeCell ref="B56:E56"/>
    <mergeCell ref="B52:F52"/>
    <mergeCell ref="B51:F51"/>
    <mergeCell ref="B49:F49"/>
    <mergeCell ref="B47:F47"/>
    <mergeCell ref="B46:F46"/>
    <mergeCell ref="B54:F54"/>
  </mergeCell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0"/>
  <sheetViews>
    <sheetView view="pageBreakPreview" zoomScale="85" zoomScaleNormal="55" zoomScaleSheetLayoutView="85" workbookViewId="0">
      <selection activeCell="A12" sqref="A12"/>
    </sheetView>
  </sheetViews>
  <sheetFormatPr baseColWidth="10" defaultRowHeight="15" x14ac:dyDescent="0.25"/>
  <cols>
    <col min="1" max="1" width="10" style="218" bestFit="1" customWidth="1"/>
    <col min="2" max="2" width="90.85546875" style="218" customWidth="1"/>
    <col min="3" max="3" width="9.7109375" style="218" bestFit="1" customWidth="1"/>
    <col min="4" max="4" width="14.85546875" style="218" bestFit="1" customWidth="1"/>
    <col min="5" max="5" width="18.85546875" style="218" bestFit="1" customWidth="1"/>
    <col min="6" max="6" width="18" style="218" bestFit="1" customWidth="1"/>
    <col min="7" max="16384" width="11.42578125" style="218"/>
  </cols>
  <sheetData>
    <row r="1" spans="1:6" s="219" customFormat="1" ht="15.75" x14ac:dyDescent="0.25">
      <c r="A1" s="348" t="s">
        <v>851</v>
      </c>
      <c r="B1" s="348"/>
      <c r="C1" s="348"/>
      <c r="D1" s="348"/>
      <c r="E1" s="348"/>
      <c r="F1" s="348"/>
    </row>
    <row r="2" spans="1:6" s="219" customFormat="1" ht="15.75" x14ac:dyDescent="0.25">
      <c r="A2" s="348" t="s">
        <v>20</v>
      </c>
      <c r="B2" s="348"/>
      <c r="C2" s="348"/>
      <c r="D2" s="348"/>
      <c r="E2" s="348"/>
      <c r="F2" s="348"/>
    </row>
    <row r="3" spans="1:6" s="219" customFormat="1" ht="15.75" x14ac:dyDescent="0.25">
      <c r="A3" s="349"/>
      <c r="B3" s="349"/>
      <c r="C3" s="349"/>
      <c r="D3" s="349"/>
      <c r="E3" s="349"/>
      <c r="F3" s="349"/>
    </row>
    <row r="4" spans="1:6" s="219" customFormat="1" ht="15.75" x14ac:dyDescent="0.25">
      <c r="A4" s="360" t="s">
        <v>847</v>
      </c>
      <c r="B4" s="360"/>
      <c r="C4" s="360"/>
      <c r="D4" s="360"/>
      <c r="E4" s="360"/>
      <c r="F4" s="360"/>
    </row>
    <row r="5" spans="1:6" s="219" customFormat="1" ht="16.5" thickBot="1" x14ac:dyDescent="0.3">
      <c r="A5" s="360" t="s">
        <v>4</v>
      </c>
      <c r="B5" s="360"/>
      <c r="C5" s="360"/>
      <c r="D5" s="360"/>
      <c r="E5" s="360"/>
      <c r="F5" s="360"/>
    </row>
    <row r="6" spans="1:6" ht="15.75" thickBot="1" x14ac:dyDescent="0.3">
      <c r="A6" s="254" t="s">
        <v>5</v>
      </c>
      <c r="B6" s="255" t="s">
        <v>1</v>
      </c>
      <c r="C6" s="255" t="s">
        <v>6</v>
      </c>
      <c r="D6" s="255" t="s">
        <v>0</v>
      </c>
      <c r="E6" s="256" t="s">
        <v>7</v>
      </c>
      <c r="F6" s="257" t="s">
        <v>8</v>
      </c>
    </row>
    <row r="7" spans="1:6" x14ac:dyDescent="0.25">
      <c r="A7" s="258">
        <v>1</v>
      </c>
      <c r="B7" s="259" t="s">
        <v>9</v>
      </c>
      <c r="C7" s="260"/>
      <c r="D7" s="260"/>
      <c r="E7" s="261"/>
      <c r="F7" s="262"/>
    </row>
    <row r="8" spans="1:6" x14ac:dyDescent="0.25">
      <c r="A8" s="263" t="s">
        <v>85</v>
      </c>
      <c r="B8" s="264" t="s">
        <v>24</v>
      </c>
      <c r="C8" s="265" t="s">
        <v>11</v>
      </c>
      <c r="D8" s="266">
        <v>111.6</v>
      </c>
      <c r="E8" s="404"/>
      <c r="F8" s="267">
        <f>ROUND(E8*D8,0)</f>
        <v>0</v>
      </c>
    </row>
    <row r="9" spans="1:6" x14ac:dyDescent="0.25">
      <c r="A9" s="322">
        <v>7</v>
      </c>
      <c r="B9" s="323" t="s">
        <v>19</v>
      </c>
      <c r="C9" s="324"/>
      <c r="D9" s="324"/>
      <c r="E9" s="325"/>
      <c r="F9" s="326"/>
    </row>
    <row r="10" spans="1:6" ht="38.25" customHeight="1" x14ac:dyDescent="0.25">
      <c r="A10" s="268" t="s">
        <v>789</v>
      </c>
      <c r="B10" s="333" t="s">
        <v>916</v>
      </c>
      <c r="C10" s="269" t="s">
        <v>11</v>
      </c>
      <c r="D10" s="269">
        <v>111.6</v>
      </c>
      <c r="E10" s="405"/>
      <c r="F10" s="267">
        <f>ROUND(E10*D10,0)</f>
        <v>0</v>
      </c>
    </row>
    <row r="11" spans="1:6" ht="42.75" customHeight="1" thickBot="1" x14ac:dyDescent="0.3">
      <c r="A11" s="268" t="s">
        <v>790</v>
      </c>
      <c r="B11" s="333" t="s">
        <v>917</v>
      </c>
      <c r="C11" s="269" t="s">
        <v>11</v>
      </c>
      <c r="D11" s="269">
        <v>1</v>
      </c>
      <c r="E11" s="405"/>
      <c r="F11" s="267">
        <f>ROUND(E11*D11,0)</f>
        <v>0</v>
      </c>
    </row>
    <row r="12" spans="1:6" ht="15.75" thickBot="1" x14ac:dyDescent="0.3">
      <c r="A12" s="270"/>
      <c r="B12" s="390" t="s">
        <v>15</v>
      </c>
      <c r="C12" s="390"/>
      <c r="D12" s="390"/>
      <c r="E12" s="391"/>
      <c r="F12" s="271">
        <f>SUM(F8:F11)</f>
        <v>0</v>
      </c>
    </row>
    <row r="13" spans="1:6" ht="15.75" customHeight="1" x14ac:dyDescent="0.25"/>
    <row r="14" spans="1:6" ht="15" customHeight="1" x14ac:dyDescent="0.25">
      <c r="A14" s="272"/>
      <c r="B14" s="272"/>
      <c r="C14" s="272"/>
      <c r="D14" s="272"/>
      <c r="E14" s="272"/>
      <c r="F14" s="272"/>
    </row>
    <row r="15" spans="1:6" ht="15" customHeight="1" x14ac:dyDescent="0.25">
      <c r="A15" s="272"/>
      <c r="B15" s="389"/>
      <c r="C15" s="389"/>
      <c r="D15" s="389"/>
      <c r="E15" s="389"/>
      <c r="F15" s="272"/>
    </row>
    <row r="16" spans="1:6" ht="15" customHeight="1" x14ac:dyDescent="0.25">
      <c r="A16" s="272"/>
      <c r="B16" s="272"/>
      <c r="C16" s="272"/>
      <c r="D16" s="272"/>
      <c r="E16" s="272"/>
      <c r="F16" s="272"/>
    </row>
    <row r="17" spans="1:8" ht="15" customHeight="1" x14ac:dyDescent="0.25">
      <c r="A17" s="272"/>
      <c r="B17" s="272"/>
      <c r="C17" s="272"/>
      <c r="D17" s="272"/>
      <c r="E17" s="272"/>
      <c r="F17" s="272"/>
    </row>
    <row r="18" spans="1:8" ht="15" customHeight="1" x14ac:dyDescent="0.25">
      <c r="A18" s="272"/>
      <c r="B18" s="272"/>
      <c r="C18" s="272"/>
      <c r="D18" s="272"/>
      <c r="E18" s="272"/>
      <c r="F18" s="272"/>
    </row>
    <row r="19" spans="1:8" ht="15" customHeight="1" x14ac:dyDescent="0.25">
      <c r="A19" s="272"/>
      <c r="B19" s="272"/>
      <c r="C19" s="272"/>
      <c r="D19" s="272"/>
      <c r="E19" s="272"/>
      <c r="F19" s="272"/>
    </row>
    <row r="20" spans="1:8" ht="15" customHeight="1" x14ac:dyDescent="0.25">
      <c r="A20" s="272"/>
      <c r="B20" s="272"/>
      <c r="C20" s="272"/>
      <c r="D20" s="272"/>
      <c r="E20" s="272"/>
      <c r="F20" s="272"/>
    </row>
    <row r="21" spans="1:8" ht="15" customHeight="1" x14ac:dyDescent="0.25">
      <c r="A21" s="272"/>
      <c r="B21" s="272"/>
      <c r="C21" s="272"/>
      <c r="D21" s="272"/>
      <c r="E21" s="272"/>
      <c r="F21" s="272"/>
    </row>
    <row r="22" spans="1:8" ht="15" customHeight="1" x14ac:dyDescent="0.25">
      <c r="A22" s="272"/>
      <c r="B22" s="272"/>
      <c r="C22" s="272"/>
      <c r="D22" s="272"/>
      <c r="E22" s="272"/>
      <c r="F22" s="272"/>
    </row>
    <row r="23" spans="1:8" ht="15" customHeight="1" x14ac:dyDescent="0.25">
      <c r="A23" s="272"/>
      <c r="B23" s="272"/>
      <c r="C23" s="272"/>
      <c r="D23" s="272"/>
      <c r="E23" s="272"/>
      <c r="F23" s="272"/>
    </row>
    <row r="24" spans="1:8" ht="15" customHeight="1" x14ac:dyDescent="0.25">
      <c r="A24" s="272"/>
      <c r="B24" s="272"/>
      <c r="C24" s="272"/>
      <c r="D24" s="272"/>
      <c r="E24" s="272"/>
      <c r="F24" s="272"/>
    </row>
    <row r="25" spans="1:8" ht="15.75" customHeight="1" x14ac:dyDescent="0.25">
      <c r="A25" s="272"/>
      <c r="B25" s="272"/>
      <c r="C25" s="272"/>
      <c r="D25" s="272"/>
      <c r="E25" s="272"/>
      <c r="F25" s="272"/>
    </row>
    <row r="26" spans="1:8" ht="15.75" customHeight="1" x14ac:dyDescent="0.25">
      <c r="A26" s="272"/>
      <c r="B26" s="272"/>
      <c r="C26" s="272"/>
      <c r="D26" s="272"/>
      <c r="E26" s="272"/>
      <c r="F26" s="272"/>
      <c r="H26" s="253"/>
    </row>
    <row r="27" spans="1:8" ht="15" customHeight="1" x14ac:dyDescent="0.25">
      <c r="A27" s="272"/>
      <c r="B27" s="272"/>
      <c r="C27" s="272"/>
      <c r="D27" s="272"/>
      <c r="E27" s="272"/>
      <c r="F27" s="272"/>
    </row>
    <row r="28" spans="1:8" ht="15" customHeight="1" x14ac:dyDescent="0.25">
      <c r="A28" s="272"/>
      <c r="B28" s="272"/>
      <c r="C28" s="272"/>
      <c r="D28" s="272"/>
      <c r="E28" s="272"/>
      <c r="F28" s="272"/>
    </row>
    <row r="29" spans="1:8" ht="15" customHeight="1" x14ac:dyDescent="0.25">
      <c r="A29" s="272"/>
      <c r="B29" s="272"/>
      <c r="C29" s="272"/>
      <c r="D29" s="272"/>
      <c r="E29" s="272"/>
      <c r="F29" s="272"/>
    </row>
    <row r="30" spans="1:8" ht="15" customHeight="1" x14ac:dyDescent="0.25">
      <c r="A30" s="272"/>
      <c r="B30" s="272"/>
      <c r="C30" s="272"/>
      <c r="D30" s="272"/>
      <c r="E30" s="272"/>
      <c r="F30" s="272"/>
    </row>
    <row r="31" spans="1:8" ht="15" customHeight="1" x14ac:dyDescent="0.25">
      <c r="A31" s="272"/>
      <c r="B31" s="272"/>
      <c r="C31" s="272"/>
      <c r="D31" s="272"/>
      <c r="E31" s="272"/>
      <c r="F31" s="272"/>
    </row>
    <row r="32" spans="1:8" ht="15" customHeight="1" x14ac:dyDescent="0.25">
      <c r="A32" s="272"/>
      <c r="B32" s="272"/>
      <c r="C32" s="272"/>
      <c r="D32" s="272"/>
      <c r="E32" s="272"/>
      <c r="F32" s="272"/>
    </row>
    <row r="33" spans="1:6" ht="15" customHeight="1" x14ac:dyDescent="0.25">
      <c r="A33" s="272"/>
      <c r="B33" s="272"/>
      <c r="C33" s="272"/>
      <c r="D33" s="272"/>
      <c r="E33" s="272"/>
      <c r="F33" s="272"/>
    </row>
    <row r="34" spans="1:6" ht="15" customHeight="1" x14ac:dyDescent="0.25">
      <c r="A34" s="272"/>
      <c r="B34" s="272"/>
      <c r="C34" s="272"/>
      <c r="D34" s="272"/>
      <c r="E34" s="272"/>
      <c r="F34" s="272"/>
    </row>
    <row r="35" spans="1:6" ht="15" customHeight="1" x14ac:dyDescent="0.25">
      <c r="A35" s="272"/>
      <c r="B35" s="272"/>
      <c r="C35" s="272"/>
      <c r="D35" s="272"/>
      <c r="E35" s="272"/>
      <c r="F35" s="272"/>
    </row>
    <row r="36" spans="1:6" ht="15" customHeight="1" x14ac:dyDescent="0.25">
      <c r="A36" s="272"/>
      <c r="B36" s="272"/>
      <c r="C36" s="272"/>
      <c r="D36" s="272"/>
      <c r="E36" s="272"/>
      <c r="F36" s="272"/>
    </row>
    <row r="37" spans="1:6" ht="15" customHeight="1" x14ac:dyDescent="0.25">
      <c r="A37" s="272"/>
      <c r="B37" s="272"/>
      <c r="C37" s="272"/>
      <c r="D37" s="272"/>
      <c r="E37" s="272"/>
      <c r="F37" s="272"/>
    </row>
    <row r="38" spans="1:6" ht="15" customHeight="1" x14ac:dyDescent="0.25">
      <c r="A38" s="272"/>
      <c r="B38" s="272"/>
      <c r="C38" s="272"/>
      <c r="D38" s="272"/>
      <c r="E38" s="272"/>
      <c r="F38" s="272"/>
    </row>
    <row r="39" spans="1:6" ht="15" customHeight="1" x14ac:dyDescent="0.25">
      <c r="A39" s="272"/>
      <c r="B39" s="272"/>
      <c r="C39" s="272"/>
      <c r="D39" s="272"/>
      <c r="E39" s="272"/>
      <c r="F39" s="272"/>
    </row>
    <row r="40" spans="1:6" ht="15" customHeight="1" x14ac:dyDescent="0.25">
      <c r="A40" s="272"/>
      <c r="B40" s="272"/>
      <c r="C40" s="272"/>
      <c r="D40" s="272"/>
      <c r="E40" s="272"/>
      <c r="F40" s="272"/>
    </row>
    <row r="41" spans="1:6" ht="15" customHeight="1" x14ac:dyDescent="0.25">
      <c r="A41" s="272"/>
      <c r="B41" s="272"/>
      <c r="C41" s="272"/>
      <c r="D41" s="272"/>
      <c r="E41" s="272"/>
      <c r="F41" s="272"/>
    </row>
    <row r="42" spans="1:6" ht="15" customHeight="1" x14ac:dyDescent="0.25">
      <c r="A42" s="272"/>
      <c r="B42" s="272"/>
      <c r="C42" s="272"/>
      <c r="D42" s="272"/>
      <c r="E42" s="272"/>
      <c r="F42" s="272"/>
    </row>
    <row r="43" spans="1:6" ht="15" customHeight="1" x14ac:dyDescent="0.25">
      <c r="A43" s="272"/>
      <c r="B43" s="272"/>
      <c r="C43" s="272"/>
      <c r="D43" s="272"/>
      <c r="E43" s="272"/>
      <c r="F43" s="272"/>
    </row>
    <row r="44" spans="1:6" ht="15" customHeight="1" x14ac:dyDescent="0.25">
      <c r="A44" s="272"/>
      <c r="B44" s="272"/>
      <c r="C44" s="272"/>
      <c r="D44" s="272"/>
      <c r="E44" s="272"/>
      <c r="F44" s="272"/>
    </row>
    <row r="45" spans="1:6" ht="15" customHeight="1" x14ac:dyDescent="0.25">
      <c r="A45" s="272"/>
      <c r="B45" s="272"/>
      <c r="C45" s="272"/>
      <c r="D45" s="272"/>
      <c r="E45" s="272"/>
      <c r="F45" s="272"/>
    </row>
    <row r="46" spans="1:6" ht="15" customHeight="1" x14ac:dyDescent="0.25">
      <c r="A46" s="272"/>
      <c r="B46" s="272"/>
      <c r="C46" s="272"/>
      <c r="D46" s="272"/>
      <c r="E46" s="272"/>
      <c r="F46" s="272"/>
    </row>
    <row r="47" spans="1:6" ht="15" customHeight="1" x14ac:dyDescent="0.25">
      <c r="A47" s="272"/>
      <c r="B47" s="272"/>
      <c r="C47" s="272"/>
      <c r="D47" s="272"/>
      <c r="E47" s="272"/>
      <c r="F47" s="272"/>
    </row>
    <row r="48" spans="1:6" ht="15" customHeight="1" x14ac:dyDescent="0.25">
      <c r="A48" s="272"/>
      <c r="B48" s="272"/>
      <c r="C48" s="272"/>
      <c r="D48" s="272"/>
      <c r="E48" s="272"/>
      <c r="F48" s="272"/>
    </row>
    <row r="49" spans="1:6" ht="15" customHeight="1" x14ac:dyDescent="0.25">
      <c r="A49" s="272"/>
      <c r="B49" s="272"/>
      <c r="C49" s="272"/>
      <c r="D49" s="272"/>
      <c r="E49" s="272"/>
      <c r="F49" s="272"/>
    </row>
    <row r="50" spans="1:6" ht="15" customHeight="1" x14ac:dyDescent="0.25">
      <c r="A50" s="272"/>
      <c r="B50" s="272"/>
      <c r="C50" s="272"/>
      <c r="D50" s="272"/>
      <c r="E50" s="272"/>
      <c r="F50" s="272"/>
    </row>
    <row r="51" spans="1:6" ht="15" customHeight="1" x14ac:dyDescent="0.25">
      <c r="A51" s="272"/>
      <c r="B51" s="272"/>
      <c r="C51" s="272"/>
      <c r="D51" s="272"/>
      <c r="E51" s="272"/>
      <c r="F51" s="272"/>
    </row>
    <row r="52" spans="1:6" ht="15" customHeight="1" x14ac:dyDescent="0.25">
      <c r="A52" s="272"/>
      <c r="B52" s="272"/>
      <c r="C52" s="272"/>
      <c r="D52" s="272"/>
      <c r="E52" s="272"/>
      <c r="F52" s="272"/>
    </row>
    <row r="53" spans="1:6" ht="15" customHeight="1" x14ac:dyDescent="0.25">
      <c r="A53" s="272"/>
      <c r="B53" s="272"/>
      <c r="C53" s="272"/>
      <c r="D53" s="272"/>
      <c r="E53" s="272"/>
      <c r="F53" s="272"/>
    </row>
    <row r="54" spans="1:6" ht="15" customHeight="1" x14ac:dyDescent="0.25">
      <c r="A54" s="272"/>
      <c r="B54" s="272"/>
      <c r="C54" s="272"/>
      <c r="D54" s="272"/>
      <c r="E54" s="272"/>
      <c r="F54" s="272"/>
    </row>
    <row r="55" spans="1:6" ht="15" customHeight="1" x14ac:dyDescent="0.25">
      <c r="A55" s="272"/>
      <c r="B55" s="272"/>
      <c r="C55" s="272"/>
      <c r="D55" s="272"/>
      <c r="E55" s="272"/>
      <c r="F55" s="272"/>
    </row>
    <row r="56" spans="1:6" ht="15" customHeight="1" x14ac:dyDescent="0.25">
      <c r="A56" s="272"/>
      <c r="B56" s="272"/>
      <c r="C56" s="272"/>
      <c r="D56" s="272"/>
      <c r="E56" s="272"/>
      <c r="F56" s="272"/>
    </row>
    <row r="57" spans="1:6" ht="15" customHeight="1" x14ac:dyDescent="0.25">
      <c r="A57" s="272"/>
      <c r="B57" s="272"/>
      <c r="C57" s="272"/>
      <c r="D57" s="272"/>
      <c r="E57" s="272"/>
      <c r="F57" s="272"/>
    </row>
    <row r="58" spans="1:6" ht="15" customHeight="1" x14ac:dyDescent="0.25">
      <c r="A58" s="272"/>
      <c r="B58" s="272"/>
      <c r="C58" s="272"/>
      <c r="D58" s="272"/>
      <c r="E58" s="272"/>
      <c r="F58" s="272"/>
    </row>
    <row r="59" spans="1:6" x14ac:dyDescent="0.25">
      <c r="A59" s="272"/>
      <c r="B59" s="272"/>
      <c r="C59" s="272"/>
      <c r="D59" s="272"/>
      <c r="E59" s="272"/>
      <c r="F59" s="272"/>
    </row>
    <row r="60" spans="1:6" x14ac:dyDescent="0.25">
      <c r="A60" s="272"/>
      <c r="B60" s="272"/>
      <c r="C60" s="272"/>
      <c r="D60" s="272"/>
      <c r="E60" s="272"/>
      <c r="F60" s="272"/>
    </row>
  </sheetData>
  <sheetProtection algorithmName="SHA-512" hashValue="pB06sYOsFZLKRP258orNAEQUPKX8M4Rho01kmTx5HZccbjQxLfrD3NICPYAwBMFuZBxDUv29CUTTfmehI3drGA==" saltValue="TJtNl5TWuhdfnXabB2CH7g==" spinCount="100000" sheet="1" objects="1" scenarios="1"/>
  <mergeCells count="7">
    <mergeCell ref="B15:E15"/>
    <mergeCell ref="A3:F3"/>
    <mergeCell ref="A1:F1"/>
    <mergeCell ref="A2:F2"/>
    <mergeCell ref="A4:F4"/>
    <mergeCell ref="A5:F5"/>
    <mergeCell ref="B12:E12"/>
  </mergeCells>
  <printOptions horizontalCentered="1"/>
  <pageMargins left="0.70866141732283472" right="0.70866141732283472" top="0.74803149606299213" bottom="0.74803149606299213" header="0.31496062992125984" footer="0.31496062992125984"/>
  <pageSetup scale="5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910"/>
  <sheetViews>
    <sheetView view="pageBreakPreview" zoomScaleNormal="55" zoomScaleSheetLayoutView="100" workbookViewId="0">
      <selection activeCell="B18" sqref="B18"/>
    </sheetView>
  </sheetViews>
  <sheetFormatPr baseColWidth="10" defaultRowHeight="15.75" x14ac:dyDescent="0.25"/>
  <cols>
    <col min="1" max="1" width="8.28515625" style="15" customWidth="1"/>
    <col min="2" max="2" width="58.140625" style="14" bestFit="1" customWidth="1"/>
    <col min="3" max="3" width="7.5703125" style="15" bestFit="1" customWidth="1"/>
    <col min="4" max="4" width="10.7109375" style="15" customWidth="1"/>
    <col min="5" max="5" width="23.7109375" style="211" bestFit="1" customWidth="1"/>
    <col min="6" max="6" width="19.42578125" style="16" customWidth="1"/>
    <col min="7" max="7" width="15.5703125" style="211" bestFit="1" customWidth="1"/>
    <col min="8" max="16384" width="11.42578125" style="211"/>
  </cols>
  <sheetData>
    <row r="1" spans="1:6" s="8" customFormat="1" x14ac:dyDescent="0.25">
      <c r="A1" s="348" t="s">
        <v>851</v>
      </c>
      <c r="B1" s="348"/>
      <c r="C1" s="348"/>
      <c r="D1" s="348"/>
      <c r="E1" s="348"/>
      <c r="F1" s="348"/>
    </row>
    <row r="2" spans="1:6" s="8" customFormat="1" x14ac:dyDescent="0.25">
      <c r="A2" s="348" t="s">
        <v>20</v>
      </c>
      <c r="B2" s="348"/>
      <c r="C2" s="348"/>
      <c r="D2" s="348"/>
      <c r="E2" s="348"/>
      <c r="F2" s="348"/>
    </row>
    <row r="3" spans="1:6" s="8" customFormat="1" x14ac:dyDescent="0.25">
      <c r="A3" s="348"/>
      <c r="B3" s="348"/>
      <c r="C3" s="348"/>
      <c r="D3" s="348"/>
      <c r="E3" s="348"/>
      <c r="F3" s="348"/>
    </row>
    <row r="4" spans="1:6" s="8" customFormat="1" x14ac:dyDescent="0.25">
      <c r="A4" s="348" t="s">
        <v>859</v>
      </c>
      <c r="B4" s="348"/>
      <c r="C4" s="348"/>
      <c r="D4" s="348"/>
      <c r="E4" s="348"/>
      <c r="F4" s="348"/>
    </row>
    <row r="5" spans="1:6" s="8" customFormat="1" ht="16.5" thickBot="1" x14ac:dyDescent="0.3">
      <c r="A5" s="388" t="s">
        <v>4</v>
      </c>
      <c r="B5" s="388"/>
      <c r="C5" s="388"/>
      <c r="D5" s="388"/>
      <c r="E5" s="388"/>
      <c r="F5" s="388"/>
    </row>
    <row r="6" spans="1:6" ht="16.5" thickBot="1" x14ac:dyDescent="0.3">
      <c r="A6" s="203" t="s">
        <v>116</v>
      </c>
      <c r="B6" s="164" t="s">
        <v>1</v>
      </c>
      <c r="C6" s="165" t="s">
        <v>2</v>
      </c>
      <c r="D6" s="165" t="s">
        <v>0</v>
      </c>
      <c r="E6" s="165" t="s">
        <v>21</v>
      </c>
      <c r="F6" s="166" t="s">
        <v>22</v>
      </c>
    </row>
    <row r="7" spans="1:6" ht="16.5" customHeight="1" x14ac:dyDescent="0.25">
      <c r="A7" s="204">
        <v>1</v>
      </c>
      <c r="B7" s="167" t="s">
        <v>9</v>
      </c>
      <c r="C7" s="168"/>
      <c r="D7" s="168"/>
      <c r="E7" s="169"/>
      <c r="F7" s="170"/>
    </row>
    <row r="8" spans="1:6" x14ac:dyDescent="0.25">
      <c r="A8" s="205" t="s">
        <v>777</v>
      </c>
      <c r="B8" s="171" t="s">
        <v>23</v>
      </c>
      <c r="C8" s="172"/>
      <c r="D8" s="172"/>
      <c r="E8" s="173"/>
      <c r="F8" s="174"/>
    </row>
    <row r="9" spans="1:6" x14ac:dyDescent="0.25">
      <c r="A9" s="206" t="s">
        <v>85</v>
      </c>
      <c r="B9" s="175" t="s">
        <v>24</v>
      </c>
      <c r="C9" s="176" t="s">
        <v>11</v>
      </c>
      <c r="D9" s="177">
        <v>1158</v>
      </c>
      <c r="E9" s="402"/>
      <c r="F9" s="178">
        <f>ROUND(D9*E9,0)</f>
        <v>0</v>
      </c>
    </row>
    <row r="10" spans="1:6" hidden="1" x14ac:dyDescent="0.25">
      <c r="A10" s="163"/>
      <c r="B10" s="162"/>
      <c r="C10" s="179"/>
      <c r="D10" s="180"/>
      <c r="E10" s="181"/>
      <c r="F10" s="182"/>
    </row>
    <row r="11" spans="1:6" x14ac:dyDescent="0.25">
      <c r="A11" s="207" t="s">
        <v>778</v>
      </c>
      <c r="B11" s="183" t="s">
        <v>27</v>
      </c>
      <c r="C11" s="184"/>
      <c r="D11" s="184"/>
      <c r="E11" s="185"/>
      <c r="F11" s="186"/>
    </row>
    <row r="12" spans="1:6" x14ac:dyDescent="0.25">
      <c r="A12" s="205" t="s">
        <v>87</v>
      </c>
      <c r="B12" s="171" t="s">
        <v>28</v>
      </c>
      <c r="C12" s="172"/>
      <c r="D12" s="172"/>
      <c r="E12" s="173"/>
      <c r="F12" s="174"/>
    </row>
    <row r="13" spans="1:6" hidden="1" x14ac:dyDescent="0.25">
      <c r="A13" s="163"/>
      <c r="B13" s="162"/>
      <c r="C13" s="179"/>
      <c r="D13" s="180"/>
      <c r="E13" s="181"/>
      <c r="F13" s="178"/>
    </row>
    <row r="14" spans="1:6" x14ac:dyDescent="0.25">
      <c r="A14" s="163" t="s">
        <v>41</v>
      </c>
      <c r="B14" s="162" t="s">
        <v>886</v>
      </c>
      <c r="C14" s="179" t="s">
        <v>13</v>
      </c>
      <c r="D14" s="180">
        <v>30</v>
      </c>
      <c r="E14" s="403"/>
      <c r="F14" s="178">
        <f>ROUND(D14*E14,0)</f>
        <v>0</v>
      </c>
    </row>
    <row r="15" spans="1:6" x14ac:dyDescent="0.25">
      <c r="A15" s="163" t="s">
        <v>42</v>
      </c>
      <c r="B15" s="162" t="s">
        <v>30</v>
      </c>
      <c r="C15" s="179" t="s">
        <v>11</v>
      </c>
      <c r="D15" s="187">
        <v>1158</v>
      </c>
      <c r="E15" s="403"/>
      <c r="F15" s="178">
        <f>ROUND(D15*E15,0)</f>
        <v>0</v>
      </c>
    </row>
    <row r="16" spans="1:6" x14ac:dyDescent="0.25">
      <c r="A16" s="163" t="s">
        <v>88</v>
      </c>
      <c r="B16" s="162" t="s">
        <v>908</v>
      </c>
      <c r="C16" s="179" t="s">
        <v>907</v>
      </c>
      <c r="D16" s="187">
        <v>1</v>
      </c>
      <c r="E16" s="403"/>
      <c r="F16" s="178">
        <f>ROUND(E16*D16,0)</f>
        <v>0</v>
      </c>
    </row>
    <row r="17" spans="1:8" x14ac:dyDescent="0.25">
      <c r="A17" s="208" t="s">
        <v>109</v>
      </c>
      <c r="B17" s="188"/>
      <c r="C17" s="189"/>
      <c r="D17" s="189"/>
      <c r="E17" s="190" t="s">
        <v>31</v>
      </c>
      <c r="F17" s="191">
        <f>+SUM(F9:F16)</f>
        <v>0</v>
      </c>
      <c r="G17" s="16"/>
      <c r="H17" s="328"/>
    </row>
    <row r="18" spans="1:8" x14ac:dyDescent="0.25">
      <c r="A18" s="207">
        <v>2</v>
      </c>
      <c r="B18" s="183" t="s">
        <v>12</v>
      </c>
      <c r="C18" s="184"/>
      <c r="D18" s="184"/>
      <c r="E18" s="185"/>
      <c r="F18" s="186"/>
    </row>
    <row r="19" spans="1:8" x14ac:dyDescent="0.25">
      <c r="A19" s="207" t="s">
        <v>779</v>
      </c>
      <c r="B19" s="183" t="s">
        <v>32</v>
      </c>
      <c r="C19" s="184"/>
      <c r="D19" s="184"/>
      <c r="E19" s="185"/>
      <c r="F19" s="186"/>
    </row>
    <row r="20" spans="1:8" ht="20.25" customHeight="1" x14ac:dyDescent="0.25">
      <c r="A20" s="163" t="s">
        <v>89</v>
      </c>
      <c r="B20" s="162" t="s">
        <v>918</v>
      </c>
      <c r="C20" s="176" t="s">
        <v>111</v>
      </c>
      <c r="D20" s="192">
        <v>2412.2109055977839</v>
      </c>
      <c r="E20" s="403"/>
      <c r="F20" s="178">
        <f>ROUND(D20*E20,0)</f>
        <v>0</v>
      </c>
    </row>
    <row r="21" spans="1:8" x14ac:dyDescent="0.25">
      <c r="A21" s="208" t="s">
        <v>109</v>
      </c>
      <c r="B21" s="188" t="str">
        <f>IFERROR(VLOOKUP(A21,#REF!,2,FALSE),"")</f>
        <v/>
      </c>
      <c r="C21" s="189"/>
      <c r="D21" s="189"/>
      <c r="E21" s="190" t="s">
        <v>34</v>
      </c>
      <c r="F21" s="191">
        <f>+SUM(F20:F20)</f>
        <v>0</v>
      </c>
      <c r="G21" s="16"/>
    </row>
    <row r="22" spans="1:8" x14ac:dyDescent="0.25">
      <c r="A22" s="207" t="s">
        <v>780</v>
      </c>
      <c r="B22" s="183" t="s">
        <v>35</v>
      </c>
      <c r="C22" s="184"/>
      <c r="D22" s="184"/>
      <c r="E22" s="185"/>
      <c r="F22" s="186"/>
    </row>
    <row r="23" spans="1:8" ht="15.75" customHeight="1" x14ac:dyDescent="0.25">
      <c r="A23" s="206" t="s">
        <v>44</v>
      </c>
      <c r="B23" s="175" t="s">
        <v>36</v>
      </c>
      <c r="C23" s="176" t="s">
        <v>111</v>
      </c>
      <c r="D23" s="192">
        <v>2585.8959055977834</v>
      </c>
      <c r="E23" s="403"/>
      <c r="F23" s="178">
        <f>ROUND(D23*E23,0)</f>
        <v>0</v>
      </c>
    </row>
    <row r="24" spans="1:8" ht="20.25" customHeight="1" x14ac:dyDescent="0.25">
      <c r="A24" s="163" t="s">
        <v>45</v>
      </c>
      <c r="B24" s="162" t="s">
        <v>37</v>
      </c>
      <c r="C24" s="176" t="s">
        <v>111</v>
      </c>
      <c r="D24" s="193">
        <v>465.29247000787376</v>
      </c>
      <c r="E24" s="403"/>
      <c r="F24" s="178">
        <f>ROUND(D24*E24,0)</f>
        <v>0</v>
      </c>
    </row>
    <row r="25" spans="1:8" x14ac:dyDescent="0.25">
      <c r="A25" s="163" t="s">
        <v>90</v>
      </c>
      <c r="B25" s="162" t="s">
        <v>849</v>
      </c>
      <c r="C25" s="176" t="s">
        <v>111</v>
      </c>
      <c r="D25" s="193">
        <v>1405.0131785357153</v>
      </c>
      <c r="E25" s="403"/>
      <c r="F25" s="178">
        <f>ROUND(D25*E25,0)</f>
        <v>0</v>
      </c>
    </row>
    <row r="26" spans="1:8" x14ac:dyDescent="0.25">
      <c r="A26" s="208" t="str">
        <f>+IF(B26="","",VLOOKUP(B26,#REF!,4,FALSE))</f>
        <v/>
      </c>
      <c r="B26" s="188"/>
      <c r="C26" s="189"/>
      <c r="D26" s="189"/>
      <c r="E26" s="190" t="s">
        <v>38</v>
      </c>
      <c r="F26" s="191">
        <f>+SUM(F23:F25)</f>
        <v>0</v>
      </c>
      <c r="G26" s="16"/>
    </row>
    <row r="27" spans="1:8" x14ac:dyDescent="0.25">
      <c r="A27" s="207" t="s">
        <v>97</v>
      </c>
      <c r="B27" s="183" t="s">
        <v>774</v>
      </c>
      <c r="C27" s="184"/>
      <c r="D27" s="184"/>
      <c r="E27" s="185"/>
      <c r="F27" s="186"/>
    </row>
    <row r="28" spans="1:8" x14ac:dyDescent="0.25">
      <c r="A28" s="206" t="s">
        <v>103</v>
      </c>
      <c r="B28" s="175" t="s">
        <v>884</v>
      </c>
      <c r="C28" s="176" t="s">
        <v>11</v>
      </c>
      <c r="D28" s="180">
        <v>2316</v>
      </c>
      <c r="E28" s="403"/>
      <c r="F28" s="178">
        <f>ROUND(D28*E28,0)</f>
        <v>0</v>
      </c>
    </row>
    <row r="29" spans="1:8" x14ac:dyDescent="0.25">
      <c r="A29" s="206" t="s">
        <v>104</v>
      </c>
      <c r="B29" s="175" t="s">
        <v>887</v>
      </c>
      <c r="C29" s="176" t="s">
        <v>11</v>
      </c>
      <c r="D29" s="180">
        <v>24.4</v>
      </c>
      <c r="E29" s="403"/>
      <c r="F29" s="178">
        <f>ROUND(D29*E29,0)</f>
        <v>0</v>
      </c>
    </row>
    <row r="30" spans="1:8" x14ac:dyDescent="0.25">
      <c r="A30" s="208"/>
      <c r="B30" s="188"/>
      <c r="C30" s="194"/>
      <c r="D30" s="291"/>
      <c r="E30" s="190" t="s">
        <v>872</v>
      </c>
      <c r="F30" s="196">
        <f>SUM(F28:F29)</f>
        <v>0</v>
      </c>
      <c r="G30" s="16"/>
    </row>
    <row r="31" spans="1:8" ht="15.75" customHeight="1" x14ac:dyDescent="0.25">
      <c r="A31" s="207">
        <v>4</v>
      </c>
      <c r="B31" s="183" t="s">
        <v>782</v>
      </c>
      <c r="C31" s="183"/>
      <c r="D31" s="183"/>
      <c r="E31" s="183"/>
      <c r="F31" s="183"/>
    </row>
    <row r="32" spans="1:8" x14ac:dyDescent="0.25">
      <c r="A32" s="208" t="s">
        <v>920</v>
      </c>
      <c r="B32" s="175" t="s">
        <v>863</v>
      </c>
      <c r="C32" s="176" t="s">
        <v>111</v>
      </c>
      <c r="D32" s="180">
        <v>28</v>
      </c>
      <c r="E32" s="403"/>
      <c r="F32" s="178">
        <f>ROUND(D32*E32,0)</f>
        <v>0</v>
      </c>
      <c r="G32" s="16"/>
    </row>
    <row r="33" spans="1:7" x14ac:dyDescent="0.25">
      <c r="A33" s="208"/>
      <c r="B33" s="188"/>
      <c r="C33" s="194"/>
      <c r="D33" s="291"/>
      <c r="E33" s="190" t="s">
        <v>921</v>
      </c>
      <c r="F33" s="196">
        <f>SUM(F31:F32)</f>
        <v>0</v>
      </c>
      <c r="G33" s="16"/>
    </row>
    <row r="34" spans="1:7" x14ac:dyDescent="0.25">
      <c r="A34" s="207">
        <v>7</v>
      </c>
      <c r="B34" s="183" t="s">
        <v>19</v>
      </c>
      <c r="C34" s="184"/>
      <c r="D34" s="184"/>
      <c r="E34" s="185"/>
      <c r="F34" s="186"/>
    </row>
    <row r="35" spans="1:7" x14ac:dyDescent="0.25">
      <c r="A35" s="206" t="s">
        <v>827</v>
      </c>
      <c r="B35" s="175" t="s">
        <v>895</v>
      </c>
      <c r="C35" s="176" t="s">
        <v>10</v>
      </c>
      <c r="D35" s="192">
        <v>22002</v>
      </c>
      <c r="E35" s="403"/>
      <c r="F35" s="178">
        <f>ROUND(D35*E35,0)</f>
        <v>0</v>
      </c>
    </row>
    <row r="36" spans="1:7" x14ac:dyDescent="0.25">
      <c r="A36" s="206" t="s">
        <v>873</v>
      </c>
      <c r="B36" s="175" t="s">
        <v>885</v>
      </c>
      <c r="C36" s="176" t="s">
        <v>13</v>
      </c>
      <c r="D36" s="192">
        <v>6</v>
      </c>
      <c r="E36" s="403"/>
      <c r="F36" s="178">
        <f>ROUND(D36*E36,0)</f>
        <v>0</v>
      </c>
    </row>
    <row r="37" spans="1:7" ht="16.5" thickBot="1" x14ac:dyDescent="0.3">
      <c r="A37" s="208"/>
      <c r="B37" s="188"/>
      <c r="C37" s="194"/>
      <c r="D37" s="194"/>
      <c r="E37" s="195"/>
      <c r="F37" s="196">
        <f>SUM(F35:F36)</f>
        <v>0</v>
      </c>
      <c r="G37" s="16"/>
    </row>
    <row r="38" spans="1:7" ht="16.5" thickBot="1" x14ac:dyDescent="0.3">
      <c r="A38" s="209"/>
      <c r="B38" s="197"/>
      <c r="C38" s="198"/>
      <c r="D38" s="198"/>
      <c r="E38" s="199" t="s">
        <v>39</v>
      </c>
      <c r="F38" s="202">
        <f>+F17+F21+F26+F37+F30+F33</f>
        <v>0</v>
      </c>
    </row>
    <row r="39" spans="1:7" ht="16.5" thickBot="1" x14ac:dyDescent="0.3">
      <c r="A39" s="210"/>
      <c r="B39" s="188"/>
      <c r="C39" s="194"/>
      <c r="D39" s="194"/>
      <c r="E39" s="200"/>
      <c r="F39" s="201"/>
    </row>
    <row r="40" spans="1:7" s="219" customFormat="1" ht="16.5" thickBot="1" x14ac:dyDescent="0.3">
      <c r="A40" s="399" t="s">
        <v>16</v>
      </c>
      <c r="B40" s="400"/>
      <c r="C40" s="400"/>
      <c r="D40" s="400"/>
      <c r="E40" s="400"/>
      <c r="F40" s="401"/>
    </row>
    <row r="41" spans="1:7" s="219" customFormat="1" x14ac:dyDescent="0.25">
      <c r="A41" s="304" t="s">
        <v>867</v>
      </c>
      <c r="B41" s="309" t="s">
        <v>1</v>
      </c>
      <c r="C41" s="309" t="s">
        <v>6</v>
      </c>
      <c r="D41" s="309" t="s">
        <v>0</v>
      </c>
      <c r="E41" s="313" t="s">
        <v>7</v>
      </c>
      <c r="F41" s="314" t="s">
        <v>8</v>
      </c>
    </row>
    <row r="42" spans="1:7" s="219" customFormat="1" x14ac:dyDescent="0.25">
      <c r="A42" s="207" t="s">
        <v>794</v>
      </c>
      <c r="B42" s="364" t="s">
        <v>915</v>
      </c>
      <c r="C42" s="365"/>
      <c r="D42" s="365"/>
      <c r="E42" s="365"/>
      <c r="F42" s="366"/>
      <c r="G42" s="300"/>
    </row>
    <row r="43" spans="1:7" x14ac:dyDescent="0.25">
      <c r="A43" s="206" t="s">
        <v>914</v>
      </c>
      <c r="B43" s="175" t="s">
        <v>913</v>
      </c>
      <c r="C43" s="176" t="s">
        <v>112</v>
      </c>
      <c r="D43" s="192">
        <v>24.4</v>
      </c>
      <c r="E43" s="403"/>
      <c r="F43" s="178">
        <f>ROUND(E43*D43,0)</f>
        <v>0</v>
      </c>
    </row>
    <row r="44" spans="1:7" s="219" customFormat="1" x14ac:dyDescent="0.25">
      <c r="A44" s="207">
        <v>9</v>
      </c>
      <c r="B44" s="364" t="s">
        <v>911</v>
      </c>
      <c r="C44" s="365"/>
      <c r="D44" s="365"/>
      <c r="E44" s="365"/>
      <c r="F44" s="366"/>
      <c r="G44" s="300"/>
    </row>
    <row r="45" spans="1:7" x14ac:dyDescent="0.25">
      <c r="A45" s="206">
        <v>9.1</v>
      </c>
      <c r="B45" s="175" t="s">
        <v>911</v>
      </c>
      <c r="C45" s="176"/>
      <c r="D45" s="192"/>
      <c r="E45" s="181"/>
      <c r="F45" s="178"/>
    </row>
    <row r="46" spans="1:7" x14ac:dyDescent="0.25">
      <c r="A46" s="206" t="s">
        <v>857</v>
      </c>
      <c r="B46" s="175" t="s">
        <v>912</v>
      </c>
      <c r="C46" s="176" t="s">
        <v>112</v>
      </c>
      <c r="D46" s="192">
        <v>2316</v>
      </c>
      <c r="E46" s="403"/>
      <c r="F46" s="178">
        <f>ROUND(E46*D46,0)</f>
        <v>0</v>
      </c>
    </row>
    <row r="47" spans="1:7" s="8" customFormat="1" ht="16.5" thickBot="1" x14ac:dyDescent="0.3">
      <c r="A47" s="361" t="s">
        <v>18</v>
      </c>
      <c r="B47" s="356"/>
      <c r="C47" s="356"/>
      <c r="D47" s="356"/>
      <c r="E47" s="356"/>
      <c r="F47" s="319">
        <f>SUM(F43:F46)</f>
        <v>0</v>
      </c>
    </row>
    <row r="48" spans="1:7" x14ac:dyDescent="0.25">
      <c r="A48" s="334"/>
      <c r="B48" s="147"/>
      <c r="C48" s="147"/>
      <c r="D48" s="147"/>
      <c r="E48" s="147"/>
      <c r="F48" s="147"/>
    </row>
    <row r="49" spans="1:6" x14ac:dyDescent="0.25">
      <c r="A49" s="334"/>
      <c r="B49" s="147"/>
      <c r="C49" s="147"/>
      <c r="D49" s="147"/>
      <c r="E49" s="147"/>
      <c r="F49" s="147"/>
    </row>
    <row r="50" spans="1:6" x14ac:dyDescent="0.25">
      <c r="A50" s="334"/>
      <c r="B50" s="147"/>
      <c r="C50" s="147"/>
      <c r="D50" s="147"/>
      <c r="E50" s="147"/>
      <c r="F50" s="147"/>
    </row>
    <row r="51" spans="1:6" x14ac:dyDescent="0.25">
      <c r="A51" s="334"/>
      <c r="B51" s="147"/>
      <c r="C51" s="147"/>
      <c r="D51" s="147"/>
      <c r="E51" s="147"/>
      <c r="F51" s="147"/>
    </row>
    <row r="52" spans="1:6" x14ac:dyDescent="0.25">
      <c r="A52" s="334"/>
      <c r="B52" s="147"/>
      <c r="C52" s="147"/>
      <c r="D52" s="147"/>
      <c r="E52" s="147"/>
      <c r="F52" s="147"/>
    </row>
    <row r="53" spans="1:6" x14ac:dyDescent="0.25">
      <c r="A53" s="334"/>
      <c r="B53" s="147"/>
      <c r="C53" s="147"/>
      <c r="D53" s="147"/>
      <c r="E53" s="147"/>
      <c r="F53" s="147"/>
    </row>
    <row r="54" spans="1:6" x14ac:dyDescent="0.25">
      <c r="A54" s="334"/>
      <c r="B54" s="147"/>
      <c r="C54" s="147"/>
      <c r="D54" s="147"/>
      <c r="E54" s="147"/>
      <c r="F54" s="147"/>
    </row>
    <row r="55" spans="1:6" x14ac:dyDescent="0.25">
      <c r="A55" s="334"/>
      <c r="B55" s="147"/>
      <c r="C55" s="147"/>
      <c r="D55" s="147"/>
      <c r="E55" s="147"/>
      <c r="F55" s="147"/>
    </row>
    <row r="56" spans="1:6" x14ac:dyDescent="0.25">
      <c r="A56" s="334"/>
      <c r="B56" s="147"/>
      <c r="C56" s="147"/>
      <c r="D56" s="147"/>
      <c r="E56" s="147"/>
      <c r="F56" s="147"/>
    </row>
    <row r="57" spans="1:6" x14ac:dyDescent="0.25">
      <c r="A57" s="334"/>
      <c r="B57" s="147"/>
      <c r="C57" s="147"/>
      <c r="D57" s="147"/>
      <c r="E57" s="147"/>
      <c r="F57" s="147"/>
    </row>
    <row r="58" spans="1:6" x14ac:dyDescent="0.25">
      <c r="A58" s="334"/>
      <c r="B58" s="147"/>
      <c r="C58" s="147"/>
      <c r="D58" s="147"/>
      <c r="E58" s="147"/>
      <c r="F58" s="147"/>
    </row>
    <row r="59" spans="1:6" x14ac:dyDescent="0.25">
      <c r="A59" s="334"/>
      <c r="B59" s="147"/>
      <c r="C59" s="147"/>
      <c r="D59" s="147"/>
      <c r="E59" s="147"/>
      <c r="F59" s="147"/>
    </row>
    <row r="60" spans="1:6" x14ac:dyDescent="0.25">
      <c r="A60" s="334"/>
      <c r="B60" s="147"/>
      <c r="C60" s="147"/>
      <c r="D60" s="147"/>
      <c r="E60" s="147"/>
      <c r="F60" s="147"/>
    </row>
    <row r="61" spans="1:6" x14ac:dyDescent="0.25">
      <c r="A61" s="334"/>
      <c r="B61" s="147"/>
      <c r="C61" s="147"/>
      <c r="D61" s="147"/>
      <c r="E61" s="147"/>
      <c r="F61" s="147"/>
    </row>
    <row r="62" spans="1:6" x14ac:dyDescent="0.25">
      <c r="A62" s="334"/>
      <c r="B62" s="147"/>
      <c r="C62" s="147"/>
      <c r="D62" s="147"/>
      <c r="E62" s="147"/>
      <c r="F62" s="147"/>
    </row>
    <row r="63" spans="1:6" x14ac:dyDescent="0.25">
      <c r="A63" s="334"/>
      <c r="B63" s="147"/>
      <c r="C63" s="147"/>
      <c r="D63" s="147"/>
      <c r="E63" s="147"/>
      <c r="F63" s="147"/>
    </row>
    <row r="64" spans="1:6" x14ac:dyDescent="0.25">
      <c r="A64" s="334"/>
      <c r="B64" s="147"/>
      <c r="C64" s="147"/>
      <c r="D64" s="147"/>
      <c r="E64" s="147"/>
      <c r="F64" s="147"/>
    </row>
    <row r="65" spans="1:6" x14ac:dyDescent="0.25">
      <c r="A65" s="334"/>
      <c r="B65" s="147"/>
      <c r="C65" s="147"/>
      <c r="D65" s="147"/>
      <c r="E65" s="147"/>
      <c r="F65" s="147"/>
    </row>
    <row r="66" spans="1:6" x14ac:dyDescent="0.25">
      <c r="A66" s="334"/>
      <c r="B66" s="147"/>
      <c r="C66" s="147"/>
      <c r="D66" s="147"/>
      <c r="E66" s="147"/>
      <c r="F66" s="147"/>
    </row>
    <row r="67" spans="1:6" x14ac:dyDescent="0.25">
      <c r="A67" s="334"/>
      <c r="B67" s="147"/>
      <c r="C67" s="147"/>
      <c r="D67" s="147"/>
      <c r="E67" s="147"/>
      <c r="F67" s="147"/>
    </row>
    <row r="68" spans="1:6" x14ac:dyDescent="0.25">
      <c r="A68" s="334"/>
      <c r="B68" s="147"/>
      <c r="C68" s="147"/>
      <c r="D68" s="147"/>
      <c r="E68" s="147"/>
      <c r="F68" s="147"/>
    </row>
    <row r="69" spans="1:6" x14ac:dyDescent="0.25">
      <c r="A69" s="334"/>
      <c r="B69" s="147"/>
      <c r="C69" s="147"/>
      <c r="D69" s="147"/>
      <c r="E69" s="147"/>
      <c r="F69" s="147"/>
    </row>
    <row r="70" spans="1:6" x14ac:dyDescent="0.25">
      <c r="A70" s="334"/>
      <c r="B70" s="147"/>
      <c r="C70" s="147"/>
      <c r="D70" s="147"/>
      <c r="E70" s="147"/>
      <c r="F70" s="147"/>
    </row>
    <row r="71" spans="1:6" x14ac:dyDescent="0.25">
      <c r="A71" s="334"/>
      <c r="B71" s="147"/>
      <c r="C71" s="147"/>
      <c r="D71" s="147"/>
      <c r="E71" s="147"/>
      <c r="F71" s="147"/>
    </row>
    <row r="72" spans="1:6" s="8" customFormat="1" x14ac:dyDescent="0.25">
      <c r="A72" s="334"/>
      <c r="B72" s="147"/>
      <c r="C72" s="147"/>
      <c r="D72" s="147"/>
      <c r="E72" s="147"/>
      <c r="F72" s="147"/>
    </row>
    <row r="73" spans="1:6" s="8" customFormat="1" x14ac:dyDescent="0.25">
      <c r="A73" s="334"/>
      <c r="B73" s="147"/>
      <c r="C73" s="147"/>
      <c r="D73" s="147"/>
      <c r="E73" s="147"/>
      <c r="F73" s="147"/>
    </row>
    <row r="74" spans="1:6" s="8" customFormat="1" x14ac:dyDescent="0.25">
      <c r="A74" s="334"/>
      <c r="B74" s="147"/>
      <c r="C74" s="147"/>
      <c r="D74" s="147"/>
      <c r="E74" s="147"/>
      <c r="F74" s="147"/>
    </row>
    <row r="75" spans="1:6" s="8" customFormat="1" x14ac:dyDescent="0.25">
      <c r="A75" s="334"/>
      <c r="B75" s="147"/>
      <c r="C75" s="147"/>
      <c r="D75" s="147"/>
      <c r="E75" s="147"/>
      <c r="F75" s="147"/>
    </row>
    <row r="76" spans="1:6" s="8" customFormat="1" x14ac:dyDescent="0.25">
      <c r="A76" s="334"/>
      <c r="B76" s="147"/>
      <c r="C76" s="147"/>
      <c r="D76" s="147"/>
      <c r="E76" s="147"/>
      <c r="F76" s="147"/>
    </row>
    <row r="77" spans="1:6" s="8" customFormat="1" x14ac:dyDescent="0.25">
      <c r="A77" s="334"/>
      <c r="B77" s="147"/>
      <c r="C77" s="147"/>
      <c r="D77" s="147"/>
      <c r="E77" s="147"/>
      <c r="F77" s="147"/>
    </row>
    <row r="78" spans="1:6" x14ac:dyDescent="0.25">
      <c r="A78" s="334"/>
      <c r="B78" s="147"/>
      <c r="C78" s="147"/>
      <c r="D78" s="147"/>
      <c r="E78" s="147"/>
      <c r="F78" s="147"/>
    </row>
    <row r="79" spans="1:6" x14ac:dyDescent="0.25">
      <c r="A79" s="334"/>
      <c r="B79" s="147"/>
      <c r="C79" s="147"/>
      <c r="D79" s="147"/>
      <c r="E79" s="147"/>
      <c r="F79" s="147"/>
    </row>
    <row r="80" spans="1:6" x14ac:dyDescent="0.25">
      <c r="A80" s="334"/>
      <c r="B80" s="147"/>
      <c r="C80" s="147"/>
      <c r="D80" s="147"/>
      <c r="E80" s="147"/>
      <c r="F80" s="147"/>
    </row>
    <row r="81" spans="1:6" x14ac:dyDescent="0.25">
      <c r="A81" s="334"/>
      <c r="B81" s="147"/>
      <c r="C81" s="147"/>
      <c r="D81" s="147"/>
      <c r="E81" s="147"/>
      <c r="F81" s="147"/>
    </row>
    <row r="82" spans="1:6" x14ac:dyDescent="0.25">
      <c r="A82" s="334"/>
      <c r="B82" s="147"/>
      <c r="C82" s="147"/>
      <c r="D82" s="147"/>
      <c r="E82" s="147"/>
      <c r="F82" s="147"/>
    </row>
    <row r="83" spans="1:6" x14ac:dyDescent="0.25">
      <c r="A83" s="334"/>
      <c r="B83" s="147"/>
      <c r="C83" s="147"/>
      <c r="D83" s="147"/>
      <c r="E83" s="147"/>
      <c r="F83" s="147"/>
    </row>
    <row r="84" spans="1:6" x14ac:dyDescent="0.25">
      <c r="A84" s="334"/>
      <c r="B84" s="147"/>
      <c r="C84" s="147"/>
      <c r="D84" s="147"/>
      <c r="E84" s="147"/>
      <c r="F84" s="147"/>
    </row>
    <row r="85" spans="1:6" x14ac:dyDescent="0.25">
      <c r="A85" s="334"/>
      <c r="B85" s="147"/>
      <c r="C85" s="147"/>
      <c r="D85" s="147"/>
      <c r="E85" s="147"/>
      <c r="F85" s="147"/>
    </row>
    <row r="86" spans="1:6" x14ac:dyDescent="0.25">
      <c r="A86" s="334"/>
      <c r="B86" s="147"/>
      <c r="C86" s="147"/>
      <c r="D86" s="147"/>
      <c r="E86" s="147"/>
      <c r="F86" s="147"/>
    </row>
    <row r="87" spans="1:6" x14ac:dyDescent="0.25">
      <c r="A87" s="334"/>
      <c r="B87" s="147"/>
      <c r="C87" s="147"/>
      <c r="D87" s="147"/>
      <c r="E87" s="147"/>
      <c r="F87" s="147"/>
    </row>
    <row r="88" spans="1:6" x14ac:dyDescent="0.25">
      <c r="A88" s="334"/>
      <c r="B88" s="147"/>
      <c r="C88" s="147"/>
      <c r="D88" s="147"/>
      <c r="E88" s="147"/>
      <c r="F88" s="147"/>
    </row>
    <row r="89" spans="1:6" x14ac:dyDescent="0.25">
      <c r="A89" s="334"/>
      <c r="B89" s="147"/>
      <c r="C89" s="147"/>
      <c r="D89" s="147"/>
      <c r="E89" s="147"/>
      <c r="F89" s="147"/>
    </row>
    <row r="90" spans="1:6" x14ac:dyDescent="0.25">
      <c r="A90" s="334"/>
      <c r="B90" s="147"/>
      <c r="C90" s="147"/>
      <c r="D90" s="147"/>
      <c r="E90" s="147"/>
      <c r="F90" s="147"/>
    </row>
    <row r="91" spans="1:6" x14ac:dyDescent="0.25">
      <c r="A91" s="334"/>
      <c r="B91" s="147"/>
      <c r="C91" s="147"/>
      <c r="D91" s="147"/>
      <c r="E91" s="147"/>
      <c r="F91" s="147"/>
    </row>
    <row r="92" spans="1:6" x14ac:dyDescent="0.25">
      <c r="A92" s="334"/>
      <c r="B92" s="147"/>
      <c r="C92" s="147"/>
      <c r="D92" s="147"/>
      <c r="E92" s="147"/>
      <c r="F92" s="147"/>
    </row>
    <row r="93" spans="1:6" x14ac:dyDescent="0.25">
      <c r="A93" s="334"/>
      <c r="B93" s="147"/>
      <c r="C93" s="147"/>
      <c r="D93" s="147"/>
      <c r="E93" s="147"/>
      <c r="F93" s="147"/>
    </row>
    <row r="94" spans="1:6" x14ac:dyDescent="0.25">
      <c r="A94" s="334"/>
      <c r="B94" s="147"/>
      <c r="C94" s="147"/>
      <c r="D94" s="147"/>
      <c r="E94" s="147"/>
      <c r="F94" s="147"/>
    </row>
    <row r="95" spans="1:6" x14ac:dyDescent="0.25">
      <c r="A95" s="334"/>
      <c r="B95" s="147"/>
      <c r="C95" s="147"/>
      <c r="D95" s="147"/>
      <c r="E95" s="147"/>
      <c r="F95" s="147"/>
    </row>
    <row r="96" spans="1:6" x14ac:dyDescent="0.25">
      <c r="A96" s="334"/>
      <c r="B96" s="147"/>
      <c r="C96" s="147"/>
      <c r="D96" s="147"/>
      <c r="E96" s="147"/>
      <c r="F96" s="147"/>
    </row>
    <row r="97" spans="1:6" x14ac:dyDescent="0.25">
      <c r="A97" s="334"/>
      <c r="B97" s="147"/>
      <c r="C97" s="147"/>
      <c r="D97" s="147"/>
      <c r="E97" s="147"/>
      <c r="F97" s="147"/>
    </row>
    <row r="98" spans="1:6" x14ac:dyDescent="0.25">
      <c r="A98" s="334"/>
      <c r="B98" s="147"/>
      <c r="C98" s="147"/>
      <c r="D98" s="147"/>
      <c r="E98" s="147"/>
      <c r="F98" s="147"/>
    </row>
    <row r="99" spans="1:6" x14ac:dyDescent="0.25">
      <c r="A99" s="334"/>
      <c r="B99" s="147"/>
      <c r="C99" s="147"/>
      <c r="D99" s="147"/>
      <c r="E99" s="147"/>
      <c r="F99" s="147"/>
    </row>
    <row r="100" spans="1:6" x14ac:dyDescent="0.25">
      <c r="A100" s="334"/>
      <c r="B100" s="147"/>
      <c r="C100" s="147"/>
      <c r="D100" s="147"/>
      <c r="E100" s="147"/>
      <c r="F100" s="147"/>
    </row>
    <row r="101" spans="1:6" x14ac:dyDescent="0.25">
      <c r="A101" s="334"/>
      <c r="B101" s="147"/>
      <c r="C101" s="147"/>
      <c r="D101" s="147"/>
      <c r="E101" s="147"/>
      <c r="F101" s="147"/>
    </row>
    <row r="102" spans="1:6" x14ac:dyDescent="0.25">
      <c r="A102" s="334"/>
      <c r="B102" s="147"/>
      <c r="C102" s="147"/>
      <c r="D102" s="147"/>
      <c r="E102" s="147"/>
      <c r="F102" s="147"/>
    </row>
    <row r="103" spans="1:6" x14ac:dyDescent="0.25">
      <c r="A103" s="334"/>
      <c r="B103" s="147"/>
      <c r="C103" s="147"/>
      <c r="D103" s="147"/>
      <c r="E103" s="147"/>
      <c r="F103" s="147"/>
    </row>
    <row r="104" spans="1:6" x14ac:dyDescent="0.25">
      <c r="A104" s="334"/>
      <c r="B104" s="147"/>
      <c r="C104" s="147"/>
      <c r="D104" s="147"/>
      <c r="E104" s="147"/>
      <c r="F104" s="147"/>
    </row>
    <row r="105" spans="1:6" s="11" customFormat="1" x14ac:dyDescent="0.25">
      <c r="A105" s="334"/>
      <c r="B105" s="147"/>
      <c r="C105" s="147"/>
      <c r="D105" s="147"/>
      <c r="E105" s="147"/>
      <c r="F105" s="147"/>
    </row>
    <row r="106" spans="1:6" s="11" customFormat="1" x14ac:dyDescent="0.25">
      <c r="A106" s="334"/>
      <c r="B106" s="147"/>
      <c r="C106" s="147"/>
      <c r="D106" s="147"/>
      <c r="E106" s="147"/>
      <c r="F106" s="147"/>
    </row>
    <row r="107" spans="1:6" s="11" customFormat="1" x14ac:dyDescent="0.25">
      <c r="A107" s="334"/>
      <c r="B107" s="147"/>
      <c r="C107" s="147"/>
      <c r="D107" s="147"/>
      <c r="E107" s="147"/>
      <c r="F107" s="147"/>
    </row>
    <row r="108" spans="1:6" s="11" customFormat="1" x14ac:dyDescent="0.25">
      <c r="A108" s="334"/>
      <c r="B108" s="147"/>
      <c r="C108" s="147"/>
      <c r="D108" s="147"/>
      <c r="E108" s="147"/>
      <c r="F108" s="147"/>
    </row>
    <row r="109" spans="1:6" s="11" customFormat="1" x14ac:dyDescent="0.25">
      <c r="A109" s="334"/>
      <c r="B109" s="147"/>
      <c r="C109" s="147"/>
      <c r="D109" s="147"/>
      <c r="E109" s="147"/>
      <c r="F109" s="147"/>
    </row>
    <row r="110" spans="1:6" s="11" customFormat="1" x14ac:dyDescent="0.25">
      <c r="A110" s="334"/>
      <c r="B110" s="147"/>
      <c r="C110" s="147"/>
      <c r="D110" s="147"/>
      <c r="E110" s="147"/>
      <c r="F110" s="147"/>
    </row>
    <row r="111" spans="1:6" s="11" customFormat="1" x14ac:dyDescent="0.25">
      <c r="A111" s="334"/>
      <c r="B111" s="147"/>
      <c r="C111" s="147"/>
      <c r="D111" s="147"/>
      <c r="E111" s="147"/>
      <c r="F111" s="147"/>
    </row>
    <row r="112" spans="1:6" s="11" customFormat="1" x14ac:dyDescent="0.25">
      <c r="A112" s="334"/>
      <c r="B112" s="147"/>
      <c r="C112" s="147"/>
      <c r="D112" s="147"/>
      <c r="E112" s="147"/>
      <c r="F112" s="147"/>
    </row>
    <row r="113" spans="1:6" s="11" customFormat="1" x14ac:dyDescent="0.25">
      <c r="A113" s="334"/>
      <c r="B113" s="147"/>
      <c r="C113" s="147"/>
      <c r="D113" s="147"/>
      <c r="E113" s="147"/>
      <c r="F113" s="147"/>
    </row>
    <row r="114" spans="1:6" s="11" customFormat="1" x14ac:dyDescent="0.25">
      <c r="A114" s="334"/>
      <c r="B114" s="147"/>
      <c r="C114" s="147"/>
      <c r="D114" s="147"/>
      <c r="E114" s="147"/>
      <c r="F114" s="147"/>
    </row>
    <row r="115" spans="1:6" s="11" customFormat="1" x14ac:dyDescent="0.25">
      <c r="A115" s="334"/>
      <c r="B115" s="147"/>
      <c r="C115" s="147"/>
      <c r="D115" s="147"/>
      <c r="E115" s="147"/>
      <c r="F115" s="147"/>
    </row>
    <row r="116" spans="1:6" s="11" customFormat="1" x14ac:dyDescent="0.25">
      <c r="A116" s="334"/>
      <c r="B116" s="147"/>
      <c r="C116" s="147"/>
      <c r="D116" s="147"/>
      <c r="E116" s="147"/>
      <c r="F116" s="147"/>
    </row>
    <row r="117" spans="1:6" s="11" customFormat="1" x14ac:dyDescent="0.25">
      <c r="A117" s="334"/>
      <c r="B117" s="147"/>
      <c r="C117" s="147"/>
      <c r="D117" s="147"/>
      <c r="E117" s="147"/>
      <c r="F117" s="147"/>
    </row>
    <row r="118" spans="1:6" s="11" customFormat="1" x14ac:dyDescent="0.25">
      <c r="A118" s="334"/>
      <c r="B118" s="147"/>
      <c r="C118" s="147"/>
      <c r="D118" s="147"/>
      <c r="E118" s="147"/>
      <c r="F118" s="147"/>
    </row>
    <row r="119" spans="1:6" s="11" customFormat="1" x14ac:dyDescent="0.25">
      <c r="A119" s="334"/>
      <c r="B119" s="147"/>
      <c r="C119" s="147"/>
      <c r="D119" s="147"/>
      <c r="E119" s="147"/>
      <c r="F119" s="147"/>
    </row>
    <row r="120" spans="1:6" s="11" customFormat="1" x14ac:dyDescent="0.25">
      <c r="A120" s="334"/>
      <c r="B120" s="147"/>
      <c r="C120" s="147"/>
      <c r="D120" s="147"/>
      <c r="E120" s="147"/>
      <c r="F120" s="147"/>
    </row>
    <row r="121" spans="1:6" s="11" customFormat="1" x14ac:dyDescent="0.25">
      <c r="A121" s="334"/>
      <c r="B121" s="147"/>
      <c r="C121" s="147"/>
      <c r="D121" s="147"/>
      <c r="E121" s="147"/>
      <c r="F121" s="147"/>
    </row>
    <row r="122" spans="1:6" s="11" customFormat="1" x14ac:dyDescent="0.25">
      <c r="A122" s="334"/>
      <c r="B122" s="147"/>
      <c r="C122" s="147"/>
      <c r="D122" s="147"/>
      <c r="E122" s="147"/>
      <c r="F122" s="147"/>
    </row>
    <row r="123" spans="1:6" s="11" customFormat="1" x14ac:dyDescent="0.25">
      <c r="A123" s="334"/>
      <c r="B123" s="147"/>
      <c r="C123" s="147"/>
      <c r="D123" s="147"/>
      <c r="E123" s="147"/>
      <c r="F123" s="147"/>
    </row>
    <row r="124" spans="1:6" s="11" customFormat="1" x14ac:dyDescent="0.25">
      <c r="A124" s="334"/>
      <c r="B124" s="147"/>
      <c r="C124" s="147"/>
      <c r="D124" s="147"/>
      <c r="E124" s="147"/>
      <c r="F124" s="147"/>
    </row>
    <row r="125" spans="1:6" s="11" customFormat="1" x14ac:dyDescent="0.25">
      <c r="A125" s="334"/>
      <c r="B125" s="147"/>
      <c r="C125" s="147"/>
      <c r="D125" s="147"/>
      <c r="E125" s="147"/>
      <c r="F125" s="147"/>
    </row>
    <row r="126" spans="1:6" s="11" customFormat="1" x14ac:dyDescent="0.25">
      <c r="A126" s="334"/>
      <c r="B126" s="147"/>
      <c r="C126" s="147"/>
      <c r="D126" s="147"/>
      <c r="E126" s="147"/>
      <c r="F126" s="147"/>
    </row>
    <row r="127" spans="1:6" s="11" customFormat="1" x14ac:dyDescent="0.25">
      <c r="A127" s="334"/>
      <c r="B127" s="147"/>
      <c r="C127" s="147"/>
      <c r="D127" s="147"/>
      <c r="E127" s="147"/>
      <c r="F127" s="147"/>
    </row>
    <row r="128" spans="1:6" s="11" customFormat="1" x14ac:dyDescent="0.25">
      <c r="A128" s="334"/>
      <c r="B128" s="147"/>
      <c r="C128" s="147"/>
      <c r="D128" s="147"/>
      <c r="E128" s="147"/>
      <c r="F128" s="147"/>
    </row>
    <row r="129" spans="1:6" s="11" customFormat="1" x14ac:dyDescent="0.25">
      <c r="A129" s="334"/>
      <c r="B129" s="147"/>
      <c r="C129" s="147"/>
      <c r="D129" s="147"/>
      <c r="E129" s="147"/>
      <c r="F129" s="147"/>
    </row>
    <row r="130" spans="1:6" s="11" customFormat="1" x14ac:dyDescent="0.25">
      <c r="A130" s="334"/>
      <c r="B130" s="147"/>
      <c r="C130" s="147"/>
      <c r="D130" s="147"/>
      <c r="E130" s="147"/>
      <c r="F130" s="147"/>
    </row>
    <row r="131" spans="1:6" s="11" customFormat="1" x14ac:dyDescent="0.25">
      <c r="A131" s="334"/>
      <c r="B131" s="147"/>
      <c r="C131" s="147"/>
      <c r="D131" s="147"/>
      <c r="E131" s="147"/>
      <c r="F131" s="147"/>
    </row>
    <row r="132" spans="1:6" s="11" customFormat="1" x14ac:dyDescent="0.25">
      <c r="A132" s="334"/>
      <c r="B132" s="147"/>
      <c r="C132" s="147"/>
      <c r="D132" s="147"/>
      <c r="E132" s="147"/>
      <c r="F132" s="147"/>
    </row>
    <row r="133" spans="1:6" s="11" customFormat="1" x14ac:dyDescent="0.25">
      <c r="A133" s="334"/>
      <c r="B133" s="147"/>
      <c r="C133" s="147"/>
      <c r="D133" s="147"/>
      <c r="E133" s="147"/>
      <c r="F133" s="147"/>
    </row>
    <row r="134" spans="1:6" s="11" customFormat="1" x14ac:dyDescent="0.25">
      <c r="A134" s="334"/>
      <c r="B134" s="147"/>
      <c r="C134" s="147"/>
      <c r="D134" s="147"/>
      <c r="E134" s="147"/>
      <c r="F134" s="147"/>
    </row>
    <row r="135" spans="1:6" s="11" customFormat="1" x14ac:dyDescent="0.25">
      <c r="A135" s="334"/>
      <c r="B135" s="147"/>
      <c r="C135" s="147"/>
      <c r="D135" s="147"/>
      <c r="E135" s="147"/>
      <c r="F135" s="147"/>
    </row>
    <row r="136" spans="1:6" s="11" customFormat="1" x14ac:dyDescent="0.25">
      <c r="A136" s="334"/>
      <c r="B136" s="147"/>
      <c r="C136" s="147"/>
      <c r="D136" s="147"/>
      <c r="E136" s="147"/>
      <c r="F136" s="147"/>
    </row>
    <row r="137" spans="1:6" s="11" customFormat="1" x14ac:dyDescent="0.25">
      <c r="A137" s="334"/>
      <c r="B137" s="147"/>
      <c r="C137" s="147"/>
      <c r="D137" s="147"/>
      <c r="E137" s="147"/>
      <c r="F137" s="147"/>
    </row>
    <row r="138" spans="1:6" s="11" customFormat="1" x14ac:dyDescent="0.25">
      <c r="A138" s="334"/>
      <c r="B138" s="147"/>
      <c r="C138" s="147"/>
      <c r="D138" s="147"/>
      <c r="E138" s="147"/>
      <c r="F138" s="147"/>
    </row>
    <row r="139" spans="1:6" s="11" customFormat="1" x14ac:dyDescent="0.25">
      <c r="A139" s="334"/>
      <c r="B139" s="147"/>
      <c r="C139" s="147"/>
      <c r="D139" s="147"/>
      <c r="E139" s="147"/>
      <c r="F139" s="147"/>
    </row>
    <row r="140" spans="1:6" s="11" customFormat="1" x14ac:dyDescent="0.25">
      <c r="A140" s="334"/>
      <c r="B140" s="147"/>
      <c r="C140" s="147"/>
      <c r="D140" s="147"/>
      <c r="E140" s="147"/>
      <c r="F140" s="147"/>
    </row>
    <row r="141" spans="1:6" s="11" customFormat="1" x14ac:dyDescent="0.25">
      <c r="A141" s="334"/>
      <c r="B141" s="147"/>
      <c r="C141" s="147"/>
      <c r="D141" s="147"/>
      <c r="E141" s="147"/>
      <c r="F141" s="147"/>
    </row>
    <row r="142" spans="1:6" s="11" customFormat="1" x14ac:dyDescent="0.25">
      <c r="A142" s="334"/>
      <c r="B142" s="147"/>
      <c r="C142" s="147"/>
      <c r="D142" s="147"/>
      <c r="E142" s="147"/>
      <c r="F142" s="147"/>
    </row>
    <row r="143" spans="1:6" s="11" customFormat="1" x14ac:dyDescent="0.25">
      <c r="A143" s="334"/>
      <c r="B143" s="147"/>
      <c r="C143" s="147"/>
      <c r="D143" s="147"/>
      <c r="E143" s="147"/>
      <c r="F143" s="147"/>
    </row>
    <row r="144" spans="1:6" s="11" customFormat="1" x14ac:dyDescent="0.25">
      <c r="A144" s="334"/>
      <c r="B144" s="147"/>
      <c r="C144" s="147"/>
      <c r="D144" s="147"/>
      <c r="E144" s="147"/>
      <c r="F144" s="147"/>
    </row>
    <row r="145" spans="1:6" s="11" customFormat="1" x14ac:dyDescent="0.25">
      <c r="A145" s="334"/>
      <c r="B145" s="147"/>
      <c r="C145" s="147"/>
      <c r="D145" s="147"/>
      <c r="E145" s="147"/>
      <c r="F145" s="147"/>
    </row>
    <row r="146" spans="1:6" s="11" customFormat="1" x14ac:dyDescent="0.25">
      <c r="A146" s="334"/>
      <c r="B146" s="147"/>
      <c r="C146" s="147"/>
      <c r="D146" s="147"/>
      <c r="E146" s="147"/>
      <c r="F146" s="147"/>
    </row>
    <row r="147" spans="1:6" s="11" customFormat="1" x14ac:dyDescent="0.25">
      <c r="A147" s="334"/>
      <c r="B147" s="147"/>
      <c r="C147" s="147"/>
      <c r="D147" s="147"/>
      <c r="E147" s="147"/>
      <c r="F147" s="147"/>
    </row>
    <row r="148" spans="1:6" s="11" customFormat="1" x14ac:dyDescent="0.25">
      <c r="A148" s="334"/>
      <c r="B148" s="147"/>
      <c r="C148" s="147"/>
      <c r="D148" s="147"/>
      <c r="E148" s="147"/>
      <c r="F148" s="147"/>
    </row>
    <row r="149" spans="1:6" s="11" customFormat="1" x14ac:dyDescent="0.25">
      <c r="A149" s="334"/>
      <c r="B149" s="147"/>
      <c r="C149" s="147"/>
      <c r="D149" s="147"/>
      <c r="E149" s="147"/>
      <c r="F149" s="147"/>
    </row>
    <row r="150" spans="1:6" s="11" customFormat="1" x14ac:dyDescent="0.25">
      <c r="A150" s="334"/>
      <c r="B150" s="147"/>
      <c r="C150" s="147"/>
      <c r="D150" s="147"/>
      <c r="E150" s="147"/>
      <c r="F150" s="147"/>
    </row>
    <row r="151" spans="1:6" s="11" customFormat="1" x14ac:dyDescent="0.25">
      <c r="A151" s="334"/>
      <c r="B151" s="147"/>
      <c r="C151" s="147"/>
      <c r="D151" s="147"/>
      <c r="E151" s="147"/>
      <c r="F151" s="147"/>
    </row>
    <row r="152" spans="1:6" s="11" customFormat="1" x14ac:dyDescent="0.25">
      <c r="A152" s="334"/>
      <c r="B152" s="147"/>
      <c r="C152" s="147"/>
      <c r="D152" s="147"/>
      <c r="E152" s="147"/>
      <c r="F152" s="147"/>
    </row>
    <row r="153" spans="1:6" s="11" customFormat="1" x14ac:dyDescent="0.25">
      <c r="A153" s="334"/>
      <c r="B153" s="147"/>
      <c r="C153" s="147"/>
      <c r="D153" s="147"/>
      <c r="E153" s="147"/>
      <c r="F153" s="147"/>
    </row>
    <row r="154" spans="1:6" s="11" customFormat="1" x14ac:dyDescent="0.25">
      <c r="A154" s="334"/>
      <c r="B154" s="147"/>
      <c r="C154" s="147"/>
      <c r="D154" s="147"/>
      <c r="E154" s="147"/>
      <c r="F154" s="147"/>
    </row>
    <row r="155" spans="1:6" s="11" customFormat="1" x14ac:dyDescent="0.25">
      <c r="A155" s="334"/>
      <c r="B155" s="147"/>
      <c r="C155" s="147"/>
      <c r="D155" s="147"/>
      <c r="E155" s="147"/>
      <c r="F155" s="147"/>
    </row>
    <row r="156" spans="1:6" s="11" customFormat="1" x14ac:dyDescent="0.25">
      <c r="A156" s="334"/>
      <c r="B156" s="147"/>
      <c r="C156" s="147"/>
      <c r="D156" s="147"/>
      <c r="E156" s="147"/>
      <c r="F156" s="147"/>
    </row>
    <row r="157" spans="1:6" s="11" customFormat="1" x14ac:dyDescent="0.25">
      <c r="A157" s="334"/>
      <c r="B157" s="147"/>
      <c r="C157" s="147"/>
      <c r="D157" s="147"/>
      <c r="E157" s="147"/>
      <c r="F157" s="147"/>
    </row>
    <row r="158" spans="1:6" s="11" customFormat="1" x14ac:dyDescent="0.25">
      <c r="A158" s="334"/>
      <c r="B158" s="147"/>
      <c r="C158" s="147"/>
      <c r="D158" s="147"/>
      <c r="E158" s="147"/>
      <c r="F158" s="147"/>
    </row>
    <row r="159" spans="1:6" s="11" customFormat="1" x14ac:dyDescent="0.25">
      <c r="A159" s="334"/>
      <c r="B159" s="147"/>
      <c r="C159" s="147"/>
      <c r="D159" s="147"/>
      <c r="E159" s="147"/>
      <c r="F159" s="147"/>
    </row>
    <row r="160" spans="1:6" s="11" customFormat="1" x14ac:dyDescent="0.25">
      <c r="A160" s="334"/>
      <c r="B160" s="147"/>
      <c r="C160" s="147"/>
      <c r="D160" s="147"/>
      <c r="E160" s="147"/>
      <c r="F160" s="147"/>
    </row>
    <row r="161" spans="1:6" s="11" customFormat="1" x14ac:dyDescent="0.25">
      <c r="A161" s="334"/>
      <c r="B161" s="147"/>
      <c r="C161" s="147"/>
      <c r="D161" s="147"/>
      <c r="E161" s="147"/>
      <c r="F161" s="147"/>
    </row>
    <row r="162" spans="1:6" s="11" customFormat="1" x14ac:dyDescent="0.25">
      <c r="A162" s="334"/>
      <c r="B162" s="147"/>
      <c r="C162" s="147"/>
      <c r="D162" s="147"/>
      <c r="E162" s="147"/>
      <c r="F162" s="147"/>
    </row>
    <row r="163" spans="1:6" s="11" customFormat="1" x14ac:dyDescent="0.25">
      <c r="A163" s="334"/>
      <c r="B163" s="147"/>
      <c r="C163" s="147"/>
      <c r="D163" s="147"/>
      <c r="E163" s="147"/>
      <c r="F163" s="147"/>
    </row>
    <row r="164" spans="1:6" s="11" customFormat="1" x14ac:dyDescent="0.25">
      <c r="A164" s="334"/>
      <c r="B164" s="147"/>
      <c r="C164" s="147"/>
      <c r="D164" s="147"/>
      <c r="E164" s="147"/>
      <c r="F164" s="147"/>
    </row>
    <row r="165" spans="1:6" s="11" customFormat="1" x14ac:dyDescent="0.25">
      <c r="A165" s="334"/>
      <c r="B165" s="147"/>
      <c r="C165" s="147"/>
      <c r="D165" s="147"/>
      <c r="E165" s="147"/>
      <c r="F165" s="147"/>
    </row>
    <row r="166" spans="1:6" s="11" customFormat="1" x14ac:dyDescent="0.25">
      <c r="A166" s="334"/>
      <c r="B166" s="147"/>
      <c r="C166" s="147"/>
      <c r="D166" s="147"/>
      <c r="E166" s="147"/>
      <c r="F166" s="147"/>
    </row>
    <row r="167" spans="1:6" s="11" customFormat="1" x14ac:dyDescent="0.25">
      <c r="A167" s="334"/>
      <c r="B167" s="147"/>
      <c r="C167" s="147"/>
      <c r="D167" s="147"/>
      <c r="E167" s="147"/>
      <c r="F167" s="147"/>
    </row>
    <row r="168" spans="1:6" s="11" customFormat="1" x14ac:dyDescent="0.25">
      <c r="A168" s="334"/>
      <c r="B168" s="147"/>
      <c r="C168" s="147"/>
      <c r="D168" s="147"/>
      <c r="E168" s="147"/>
      <c r="F168" s="147"/>
    </row>
    <row r="169" spans="1:6" s="11" customFormat="1" x14ac:dyDescent="0.25">
      <c r="A169" s="334"/>
      <c r="B169" s="147"/>
      <c r="C169" s="147"/>
      <c r="D169" s="147"/>
      <c r="E169" s="147"/>
      <c r="F169" s="147"/>
    </row>
    <row r="170" spans="1:6" s="11" customFormat="1" x14ac:dyDescent="0.25">
      <c r="A170" s="334"/>
      <c r="B170" s="147"/>
      <c r="C170" s="147"/>
      <c r="D170" s="147"/>
      <c r="E170" s="147"/>
      <c r="F170" s="147"/>
    </row>
    <row r="171" spans="1:6" s="11" customFormat="1" x14ac:dyDescent="0.25">
      <c r="A171" s="334"/>
      <c r="B171" s="147"/>
      <c r="C171" s="147"/>
      <c r="D171" s="147"/>
      <c r="E171" s="147"/>
      <c r="F171" s="147"/>
    </row>
    <row r="172" spans="1:6" s="11" customFormat="1" x14ac:dyDescent="0.25">
      <c r="A172" s="334"/>
      <c r="B172" s="147"/>
      <c r="C172" s="147"/>
      <c r="D172" s="147"/>
      <c r="E172" s="147"/>
      <c r="F172" s="147"/>
    </row>
    <row r="173" spans="1:6" s="11" customFormat="1" x14ac:dyDescent="0.25">
      <c r="A173" s="334"/>
      <c r="B173" s="147"/>
      <c r="C173" s="147"/>
      <c r="D173" s="147"/>
      <c r="E173" s="147"/>
      <c r="F173" s="147"/>
    </row>
    <row r="174" spans="1:6" s="11" customFormat="1" x14ac:dyDescent="0.25">
      <c r="A174" s="334"/>
      <c r="B174" s="147"/>
      <c r="C174" s="147"/>
      <c r="D174" s="147"/>
      <c r="E174" s="147"/>
      <c r="F174" s="147"/>
    </row>
    <row r="175" spans="1:6" s="11" customFormat="1" x14ac:dyDescent="0.25">
      <c r="A175" s="334"/>
      <c r="B175" s="147"/>
      <c r="C175" s="147"/>
      <c r="D175" s="147"/>
      <c r="E175" s="147"/>
      <c r="F175" s="147"/>
    </row>
    <row r="176" spans="1:6" s="11" customFormat="1" x14ac:dyDescent="0.25">
      <c r="A176" s="334"/>
      <c r="B176" s="147"/>
      <c r="C176" s="147"/>
      <c r="D176" s="147"/>
      <c r="E176" s="147"/>
      <c r="F176" s="147"/>
    </row>
    <row r="177" spans="1:6" s="11" customFormat="1" x14ac:dyDescent="0.25">
      <c r="A177" s="334"/>
      <c r="B177" s="147"/>
      <c r="C177" s="147"/>
      <c r="D177" s="147"/>
      <c r="E177" s="147"/>
      <c r="F177" s="147"/>
    </row>
    <row r="178" spans="1:6" s="11" customFormat="1" x14ac:dyDescent="0.25">
      <c r="A178" s="334"/>
      <c r="B178" s="147"/>
      <c r="C178" s="147"/>
      <c r="D178" s="147"/>
      <c r="E178" s="147"/>
      <c r="F178" s="147"/>
    </row>
    <row r="179" spans="1:6" s="11" customFormat="1" x14ac:dyDescent="0.25">
      <c r="A179" s="334"/>
      <c r="B179" s="147"/>
      <c r="C179" s="147"/>
      <c r="D179" s="147"/>
      <c r="E179" s="147"/>
      <c r="F179" s="147"/>
    </row>
    <row r="180" spans="1:6" s="11" customFormat="1" x14ac:dyDescent="0.25">
      <c r="A180" s="334"/>
      <c r="B180" s="147"/>
      <c r="C180" s="147"/>
      <c r="D180" s="147"/>
      <c r="E180" s="147"/>
      <c r="F180" s="147"/>
    </row>
    <row r="181" spans="1:6" s="11" customFormat="1" x14ac:dyDescent="0.25">
      <c r="A181" s="334"/>
      <c r="B181" s="147"/>
      <c r="C181" s="147"/>
      <c r="D181" s="147"/>
      <c r="E181" s="147"/>
      <c r="F181" s="147"/>
    </row>
    <row r="182" spans="1:6" s="11" customFormat="1" x14ac:dyDescent="0.25">
      <c r="A182" s="334"/>
      <c r="B182" s="147"/>
      <c r="C182" s="147"/>
      <c r="D182" s="147"/>
      <c r="E182" s="147"/>
      <c r="F182" s="147"/>
    </row>
    <row r="183" spans="1:6" s="11" customFormat="1" x14ac:dyDescent="0.25">
      <c r="A183" s="334"/>
      <c r="B183" s="147"/>
      <c r="C183" s="147"/>
      <c r="D183" s="147"/>
      <c r="E183" s="147"/>
      <c r="F183" s="147"/>
    </row>
    <row r="184" spans="1:6" s="11" customFormat="1" x14ac:dyDescent="0.25">
      <c r="A184" s="334"/>
      <c r="B184" s="147"/>
      <c r="C184" s="147"/>
      <c r="D184" s="147"/>
      <c r="E184" s="147"/>
      <c r="F184" s="147"/>
    </row>
    <row r="185" spans="1:6" s="11" customFormat="1" x14ac:dyDescent="0.25">
      <c r="A185" s="334"/>
      <c r="B185" s="147"/>
      <c r="C185" s="147"/>
      <c r="D185" s="147"/>
      <c r="E185" s="147"/>
      <c r="F185" s="147"/>
    </row>
    <row r="186" spans="1:6" s="11" customFormat="1" x14ac:dyDescent="0.25">
      <c r="A186" s="334"/>
      <c r="B186" s="147"/>
      <c r="C186" s="147"/>
      <c r="D186" s="147"/>
      <c r="E186" s="147"/>
      <c r="F186" s="147"/>
    </row>
    <row r="187" spans="1:6" s="11" customFormat="1" x14ac:dyDescent="0.25">
      <c r="A187" s="334"/>
      <c r="B187" s="147"/>
      <c r="C187" s="147"/>
      <c r="D187" s="147"/>
      <c r="E187" s="147"/>
      <c r="F187" s="147"/>
    </row>
    <row r="188" spans="1:6" s="11" customFormat="1" x14ac:dyDescent="0.25">
      <c r="A188" s="334"/>
      <c r="B188" s="147"/>
      <c r="C188" s="147"/>
      <c r="D188" s="147"/>
      <c r="E188" s="147"/>
      <c r="F188" s="147"/>
    </row>
    <row r="189" spans="1:6" s="11" customFormat="1" x14ac:dyDescent="0.25">
      <c r="A189" s="334"/>
      <c r="B189" s="147"/>
      <c r="C189" s="147"/>
      <c r="D189" s="147"/>
      <c r="E189" s="147"/>
      <c r="F189" s="147"/>
    </row>
    <row r="190" spans="1:6" s="11" customFormat="1" x14ac:dyDescent="0.25">
      <c r="A190" s="334"/>
      <c r="B190" s="147"/>
      <c r="C190" s="147"/>
      <c r="D190" s="147"/>
      <c r="E190" s="147"/>
      <c r="F190" s="147"/>
    </row>
    <row r="191" spans="1:6" s="11" customFormat="1" x14ac:dyDescent="0.25">
      <c r="A191" s="334"/>
      <c r="B191" s="147"/>
      <c r="C191" s="147"/>
      <c r="D191" s="147"/>
      <c r="E191" s="147"/>
      <c r="F191" s="147"/>
    </row>
    <row r="192" spans="1:6" s="11" customFormat="1" x14ac:dyDescent="0.25">
      <c r="A192" s="334"/>
      <c r="B192" s="147"/>
      <c r="C192" s="147"/>
      <c r="D192" s="147"/>
      <c r="E192" s="147"/>
      <c r="F192" s="147"/>
    </row>
    <row r="193" spans="1:6" s="11" customFormat="1" x14ac:dyDescent="0.25">
      <c r="A193" s="334"/>
      <c r="B193" s="147"/>
      <c r="C193" s="147"/>
      <c r="D193" s="147"/>
      <c r="E193" s="147"/>
      <c r="F193" s="147"/>
    </row>
    <row r="194" spans="1:6" s="11" customFormat="1" x14ac:dyDescent="0.25">
      <c r="A194" s="334"/>
      <c r="B194" s="147"/>
      <c r="C194" s="147"/>
      <c r="D194" s="147"/>
      <c r="E194" s="147"/>
      <c r="F194" s="147"/>
    </row>
    <row r="195" spans="1:6" s="11" customFormat="1" x14ac:dyDescent="0.25">
      <c r="A195" s="334"/>
      <c r="B195" s="147"/>
      <c r="C195" s="147"/>
      <c r="D195" s="147"/>
      <c r="E195" s="147"/>
      <c r="F195" s="147"/>
    </row>
    <row r="196" spans="1:6" s="11" customFormat="1" x14ac:dyDescent="0.25">
      <c r="A196" s="334"/>
      <c r="B196" s="147"/>
      <c r="C196" s="147"/>
      <c r="D196" s="147"/>
      <c r="E196" s="147"/>
      <c r="F196" s="147"/>
    </row>
    <row r="197" spans="1:6" s="11" customFormat="1" x14ac:dyDescent="0.25">
      <c r="A197" s="334"/>
      <c r="B197" s="147"/>
      <c r="C197" s="147"/>
      <c r="D197" s="147"/>
      <c r="E197" s="147"/>
      <c r="F197" s="147"/>
    </row>
    <row r="198" spans="1:6" s="11" customFormat="1" x14ac:dyDescent="0.25">
      <c r="A198" s="334"/>
      <c r="B198" s="147"/>
      <c r="C198" s="147"/>
      <c r="D198" s="147"/>
      <c r="E198" s="147"/>
      <c r="F198" s="147"/>
    </row>
    <row r="199" spans="1:6" s="11" customFormat="1" x14ac:dyDescent="0.25">
      <c r="A199" s="334"/>
      <c r="B199" s="147"/>
      <c r="C199" s="147"/>
      <c r="D199" s="147"/>
      <c r="E199" s="147"/>
      <c r="F199" s="147"/>
    </row>
    <row r="200" spans="1:6" s="11" customFormat="1" x14ac:dyDescent="0.25">
      <c r="A200" s="334"/>
      <c r="B200" s="147"/>
      <c r="C200" s="147"/>
      <c r="D200" s="147"/>
      <c r="E200" s="147"/>
      <c r="F200" s="147"/>
    </row>
    <row r="201" spans="1:6" s="11" customFormat="1" x14ac:dyDescent="0.25">
      <c r="A201" s="334"/>
      <c r="B201" s="147"/>
      <c r="C201" s="147"/>
      <c r="D201" s="147"/>
      <c r="E201" s="147"/>
      <c r="F201" s="147"/>
    </row>
    <row r="202" spans="1:6" s="11" customFormat="1" x14ac:dyDescent="0.25">
      <c r="A202" s="334"/>
      <c r="B202" s="147"/>
      <c r="C202" s="147"/>
      <c r="D202" s="147"/>
      <c r="E202" s="147"/>
      <c r="F202" s="147"/>
    </row>
    <row r="203" spans="1:6" s="11" customFormat="1" x14ac:dyDescent="0.25">
      <c r="A203" s="334"/>
      <c r="B203" s="147"/>
      <c r="C203" s="147"/>
      <c r="D203" s="147"/>
      <c r="E203" s="147"/>
      <c r="F203" s="147"/>
    </row>
    <row r="204" spans="1:6" s="11" customFormat="1" x14ac:dyDescent="0.25">
      <c r="A204" s="334"/>
      <c r="B204" s="147"/>
      <c r="C204" s="147"/>
      <c r="D204" s="147"/>
      <c r="E204" s="147"/>
      <c r="F204" s="147"/>
    </row>
    <row r="205" spans="1:6" s="11" customFormat="1" x14ac:dyDescent="0.25">
      <c r="A205" s="334"/>
      <c r="B205" s="147"/>
      <c r="C205" s="147"/>
      <c r="D205" s="147"/>
      <c r="E205" s="147"/>
      <c r="F205" s="147"/>
    </row>
    <row r="206" spans="1:6" s="11" customFormat="1" x14ac:dyDescent="0.25">
      <c r="A206" s="334"/>
      <c r="B206" s="147"/>
      <c r="C206" s="147"/>
      <c r="D206" s="147"/>
      <c r="E206" s="147"/>
      <c r="F206" s="147"/>
    </row>
    <row r="207" spans="1:6" s="11" customFormat="1" x14ac:dyDescent="0.25">
      <c r="A207" s="334"/>
      <c r="B207" s="147"/>
      <c r="C207" s="147"/>
      <c r="D207" s="147"/>
      <c r="E207" s="147"/>
      <c r="F207" s="147"/>
    </row>
    <row r="208" spans="1:6" s="11" customFormat="1" x14ac:dyDescent="0.25">
      <c r="A208" s="334"/>
      <c r="B208" s="147"/>
      <c r="C208" s="147"/>
      <c r="D208" s="147"/>
      <c r="E208" s="147"/>
      <c r="F208" s="147"/>
    </row>
    <row r="209" spans="1:6" s="11" customFormat="1" x14ac:dyDescent="0.25">
      <c r="A209" s="334"/>
      <c r="B209" s="147"/>
      <c r="C209" s="147"/>
      <c r="D209" s="147"/>
      <c r="E209" s="147"/>
      <c r="F209" s="147"/>
    </row>
    <row r="210" spans="1:6" s="11" customFormat="1" x14ac:dyDescent="0.25">
      <c r="A210" s="334"/>
      <c r="B210" s="147"/>
      <c r="C210" s="147"/>
      <c r="D210" s="147"/>
      <c r="E210" s="147"/>
      <c r="F210" s="147"/>
    </row>
    <row r="211" spans="1:6" s="11" customFormat="1" x14ac:dyDescent="0.25">
      <c r="A211" s="334"/>
      <c r="B211" s="147"/>
      <c r="C211" s="147"/>
      <c r="D211" s="147"/>
      <c r="E211" s="147"/>
      <c r="F211" s="147"/>
    </row>
    <row r="212" spans="1:6" s="11" customFormat="1" x14ac:dyDescent="0.25">
      <c r="A212" s="334"/>
      <c r="B212" s="147"/>
      <c r="C212" s="147"/>
      <c r="D212" s="147"/>
      <c r="E212" s="147"/>
      <c r="F212" s="147"/>
    </row>
    <row r="213" spans="1:6" s="11" customFormat="1" x14ac:dyDescent="0.25">
      <c r="A213" s="334"/>
      <c r="B213" s="147"/>
      <c r="C213" s="147"/>
      <c r="D213" s="147"/>
      <c r="E213" s="147"/>
      <c r="F213" s="147"/>
    </row>
    <row r="214" spans="1:6" s="11" customFormat="1" x14ac:dyDescent="0.25">
      <c r="A214" s="334"/>
      <c r="B214" s="147"/>
      <c r="C214" s="147"/>
      <c r="D214" s="147"/>
      <c r="E214" s="147"/>
      <c r="F214" s="147"/>
    </row>
    <row r="215" spans="1:6" s="11" customFormat="1" x14ac:dyDescent="0.25">
      <c r="A215" s="334"/>
      <c r="B215" s="147"/>
      <c r="C215" s="147"/>
      <c r="D215" s="147"/>
      <c r="E215" s="147"/>
      <c r="F215" s="147"/>
    </row>
    <row r="216" spans="1:6" s="11" customFormat="1" x14ac:dyDescent="0.25">
      <c r="A216" s="334"/>
      <c r="B216" s="147"/>
      <c r="C216" s="147"/>
      <c r="D216" s="147"/>
      <c r="E216" s="147"/>
      <c r="F216" s="147"/>
    </row>
    <row r="217" spans="1:6" s="11" customFormat="1" x14ac:dyDescent="0.25">
      <c r="A217" s="334"/>
      <c r="B217" s="147"/>
      <c r="C217" s="147"/>
      <c r="D217" s="147"/>
      <c r="E217" s="147"/>
      <c r="F217" s="147"/>
    </row>
    <row r="218" spans="1:6" s="11" customFormat="1" x14ac:dyDescent="0.25">
      <c r="A218" s="334"/>
      <c r="B218" s="147"/>
      <c r="C218" s="147"/>
      <c r="D218" s="147"/>
      <c r="E218" s="147"/>
      <c r="F218" s="147"/>
    </row>
    <row r="219" spans="1:6" s="11" customFormat="1" x14ac:dyDescent="0.25">
      <c r="A219" s="334"/>
      <c r="B219" s="147"/>
      <c r="C219" s="147"/>
      <c r="D219" s="147"/>
      <c r="E219" s="147"/>
      <c r="F219" s="147"/>
    </row>
    <row r="220" spans="1:6" s="11" customFormat="1" x14ac:dyDescent="0.25">
      <c r="A220" s="334"/>
      <c r="B220" s="147"/>
      <c r="C220" s="147"/>
      <c r="D220" s="147"/>
      <c r="E220" s="147"/>
      <c r="F220" s="147"/>
    </row>
    <row r="221" spans="1:6" s="11" customFormat="1" x14ac:dyDescent="0.25">
      <c r="A221" s="334"/>
      <c r="B221" s="147"/>
      <c r="C221" s="147"/>
      <c r="D221" s="147"/>
      <c r="E221" s="147"/>
      <c r="F221" s="147"/>
    </row>
    <row r="222" spans="1:6" s="11" customFormat="1" x14ac:dyDescent="0.25">
      <c r="A222" s="334"/>
      <c r="B222" s="147"/>
      <c r="C222" s="147"/>
      <c r="D222" s="147"/>
      <c r="E222" s="147"/>
      <c r="F222" s="147"/>
    </row>
    <row r="223" spans="1:6" s="11" customFormat="1" x14ac:dyDescent="0.25">
      <c r="A223" s="334"/>
      <c r="B223" s="147"/>
      <c r="C223" s="147"/>
      <c r="D223" s="147"/>
      <c r="E223" s="147"/>
      <c r="F223" s="147"/>
    </row>
    <row r="224" spans="1:6" s="11" customFormat="1" x14ac:dyDescent="0.25">
      <c r="A224" s="334"/>
      <c r="B224" s="147"/>
      <c r="C224" s="147"/>
      <c r="D224" s="147"/>
      <c r="E224" s="147"/>
      <c r="F224" s="147"/>
    </row>
    <row r="225" spans="1:6" s="11" customFormat="1" x14ac:dyDescent="0.25">
      <c r="A225" s="334"/>
      <c r="B225" s="147"/>
      <c r="C225" s="147"/>
      <c r="D225" s="147"/>
      <c r="E225" s="147"/>
      <c r="F225" s="147"/>
    </row>
    <row r="226" spans="1:6" s="11" customFormat="1" x14ac:dyDescent="0.25">
      <c r="A226" s="334"/>
      <c r="B226" s="147"/>
      <c r="C226" s="147"/>
      <c r="D226" s="147"/>
      <c r="E226" s="147"/>
      <c r="F226" s="147"/>
    </row>
    <row r="227" spans="1:6" s="11" customFormat="1" x14ac:dyDescent="0.25">
      <c r="A227" s="334"/>
      <c r="B227" s="147"/>
      <c r="C227" s="147"/>
      <c r="D227" s="147"/>
      <c r="E227" s="147"/>
      <c r="F227" s="147"/>
    </row>
    <row r="228" spans="1:6" s="11" customFormat="1" x14ac:dyDescent="0.25">
      <c r="A228" s="334"/>
      <c r="B228" s="147"/>
      <c r="C228" s="147"/>
      <c r="D228" s="147"/>
      <c r="E228" s="147"/>
      <c r="F228" s="147"/>
    </row>
    <row r="229" spans="1:6" s="11" customFormat="1" x14ac:dyDescent="0.25">
      <c r="A229" s="334"/>
      <c r="B229" s="147"/>
      <c r="C229" s="147"/>
      <c r="D229" s="147"/>
      <c r="E229" s="147"/>
      <c r="F229" s="147"/>
    </row>
    <row r="230" spans="1:6" s="11" customFormat="1" x14ac:dyDescent="0.25">
      <c r="A230" s="334"/>
      <c r="B230" s="147"/>
      <c r="C230" s="147"/>
      <c r="D230" s="147"/>
      <c r="E230" s="147"/>
      <c r="F230" s="147"/>
    </row>
    <row r="231" spans="1:6" s="11" customFormat="1" x14ac:dyDescent="0.25">
      <c r="A231" s="334"/>
      <c r="B231" s="147"/>
      <c r="C231" s="147"/>
      <c r="D231" s="147"/>
      <c r="E231" s="147"/>
      <c r="F231" s="147"/>
    </row>
    <row r="232" spans="1:6" s="11" customFormat="1" x14ac:dyDescent="0.25">
      <c r="A232" s="334"/>
      <c r="B232" s="147"/>
      <c r="C232" s="147"/>
      <c r="D232" s="147"/>
      <c r="E232" s="147"/>
      <c r="F232" s="147"/>
    </row>
    <row r="233" spans="1:6" s="11" customFormat="1" x14ac:dyDescent="0.25">
      <c r="A233" s="334"/>
      <c r="B233" s="147"/>
      <c r="C233" s="147"/>
      <c r="D233" s="147"/>
      <c r="E233" s="147"/>
      <c r="F233" s="147"/>
    </row>
    <row r="234" spans="1:6" s="11" customFormat="1" x14ac:dyDescent="0.25">
      <c r="A234" s="334"/>
      <c r="B234" s="147"/>
      <c r="C234" s="147"/>
      <c r="D234" s="147"/>
      <c r="E234" s="147"/>
      <c r="F234" s="147"/>
    </row>
    <row r="235" spans="1:6" s="11" customFormat="1" x14ac:dyDescent="0.25">
      <c r="A235" s="334"/>
      <c r="B235" s="147"/>
      <c r="C235" s="147"/>
      <c r="D235" s="147"/>
      <c r="E235" s="147"/>
      <c r="F235" s="147"/>
    </row>
    <row r="236" spans="1:6" s="11" customFormat="1" x14ac:dyDescent="0.25">
      <c r="A236" s="334"/>
      <c r="B236" s="147"/>
      <c r="C236" s="147"/>
      <c r="D236" s="147"/>
      <c r="E236" s="147"/>
      <c r="F236" s="147"/>
    </row>
    <row r="237" spans="1:6" s="11" customFormat="1" x14ac:dyDescent="0.25">
      <c r="A237" s="334"/>
      <c r="B237" s="147"/>
      <c r="C237" s="147"/>
      <c r="D237" s="147"/>
      <c r="E237" s="147"/>
      <c r="F237" s="147"/>
    </row>
    <row r="238" spans="1:6" s="11" customFormat="1" x14ac:dyDescent="0.25">
      <c r="A238" s="334"/>
      <c r="B238" s="147"/>
      <c r="C238" s="147"/>
      <c r="D238" s="147"/>
      <c r="E238" s="147"/>
      <c r="F238" s="147"/>
    </row>
    <row r="239" spans="1:6" s="11" customFormat="1" x14ac:dyDescent="0.25">
      <c r="A239" s="334"/>
      <c r="B239" s="147"/>
      <c r="C239" s="147"/>
      <c r="D239" s="147"/>
      <c r="E239" s="147"/>
      <c r="F239" s="147"/>
    </row>
    <row r="240" spans="1:6" s="11" customFormat="1" x14ac:dyDescent="0.25">
      <c r="A240" s="334"/>
      <c r="B240" s="147"/>
      <c r="C240" s="147"/>
      <c r="D240" s="147"/>
      <c r="E240" s="147"/>
      <c r="F240" s="147"/>
    </row>
    <row r="241" spans="1:6" s="11" customFormat="1" x14ac:dyDescent="0.25">
      <c r="A241" s="334"/>
      <c r="B241" s="147"/>
      <c r="C241" s="147"/>
      <c r="D241" s="147"/>
      <c r="E241" s="147"/>
      <c r="F241" s="147"/>
    </row>
    <row r="242" spans="1:6" s="11" customFormat="1" x14ac:dyDescent="0.25">
      <c r="A242" s="334"/>
      <c r="B242" s="147"/>
      <c r="C242" s="147"/>
      <c r="D242" s="147"/>
      <c r="E242" s="147"/>
      <c r="F242" s="147"/>
    </row>
    <row r="243" spans="1:6" s="11" customFormat="1" x14ac:dyDescent="0.25">
      <c r="A243" s="334"/>
      <c r="B243" s="147"/>
      <c r="C243" s="147"/>
      <c r="D243" s="147"/>
      <c r="E243" s="147"/>
      <c r="F243" s="147"/>
    </row>
    <row r="244" spans="1:6" s="11" customFormat="1" x14ac:dyDescent="0.25">
      <c r="A244" s="334"/>
      <c r="B244" s="147"/>
      <c r="C244" s="147"/>
      <c r="D244" s="147"/>
      <c r="E244" s="147"/>
      <c r="F244" s="147"/>
    </row>
    <row r="245" spans="1:6" s="11" customFormat="1" x14ac:dyDescent="0.25">
      <c r="A245" s="334"/>
      <c r="B245" s="147"/>
      <c r="C245" s="147"/>
      <c r="D245" s="147"/>
      <c r="E245" s="147"/>
      <c r="F245" s="147"/>
    </row>
    <row r="246" spans="1:6" s="11" customFormat="1" x14ac:dyDescent="0.25">
      <c r="A246" s="334"/>
      <c r="B246" s="147"/>
      <c r="C246" s="147"/>
      <c r="D246" s="147"/>
      <c r="E246" s="147"/>
      <c r="F246" s="147"/>
    </row>
    <row r="247" spans="1:6" s="11" customFormat="1" x14ac:dyDescent="0.25">
      <c r="A247" s="334"/>
      <c r="B247" s="147"/>
      <c r="C247" s="147"/>
      <c r="D247" s="147"/>
      <c r="E247" s="147"/>
      <c r="F247" s="147"/>
    </row>
    <row r="248" spans="1:6" s="11" customFormat="1" x14ac:dyDescent="0.25">
      <c r="A248" s="334"/>
      <c r="B248" s="147"/>
      <c r="C248" s="147"/>
      <c r="D248" s="147"/>
      <c r="E248" s="147"/>
      <c r="F248" s="147"/>
    </row>
    <row r="249" spans="1:6" s="11" customFormat="1" x14ac:dyDescent="0.25">
      <c r="A249" s="334"/>
      <c r="B249" s="147"/>
      <c r="C249" s="147"/>
      <c r="D249" s="147"/>
      <c r="E249" s="147"/>
      <c r="F249" s="147"/>
    </row>
    <row r="250" spans="1:6" s="11" customFormat="1" x14ac:dyDescent="0.25">
      <c r="A250" s="334"/>
      <c r="B250" s="147"/>
      <c r="C250" s="147"/>
      <c r="D250" s="147"/>
      <c r="E250" s="147"/>
      <c r="F250" s="147"/>
    </row>
    <row r="251" spans="1:6" s="11" customFormat="1" x14ac:dyDescent="0.25">
      <c r="A251" s="334"/>
      <c r="B251" s="147"/>
      <c r="C251" s="147"/>
      <c r="D251" s="147"/>
      <c r="E251" s="147"/>
      <c r="F251" s="147"/>
    </row>
    <row r="252" spans="1:6" s="11" customFormat="1" x14ac:dyDescent="0.25">
      <c r="A252" s="334"/>
      <c r="B252" s="147"/>
      <c r="C252" s="147"/>
      <c r="D252" s="147"/>
      <c r="E252" s="147"/>
      <c r="F252" s="147"/>
    </row>
    <row r="253" spans="1:6" s="11" customFormat="1" x14ac:dyDescent="0.25">
      <c r="A253" s="334"/>
      <c r="B253" s="147"/>
      <c r="C253" s="147"/>
      <c r="D253" s="147"/>
      <c r="E253" s="147"/>
      <c r="F253" s="147"/>
    </row>
    <row r="254" spans="1:6" s="11" customFormat="1" x14ac:dyDescent="0.25">
      <c r="A254" s="334"/>
      <c r="B254" s="147"/>
      <c r="C254" s="147"/>
      <c r="D254" s="147"/>
      <c r="E254" s="147"/>
      <c r="F254" s="147"/>
    </row>
    <row r="255" spans="1:6" s="11" customFormat="1" x14ac:dyDescent="0.25">
      <c r="A255" s="334"/>
      <c r="B255" s="147"/>
      <c r="C255" s="147"/>
      <c r="D255" s="147"/>
      <c r="E255" s="147"/>
      <c r="F255" s="147"/>
    </row>
    <row r="256" spans="1:6" s="11" customFormat="1" x14ac:dyDescent="0.25">
      <c r="A256" s="334"/>
      <c r="B256" s="147"/>
      <c r="C256" s="147"/>
      <c r="D256" s="147"/>
      <c r="E256" s="147"/>
      <c r="F256" s="147"/>
    </row>
    <row r="257" spans="1:6" s="11" customFormat="1" x14ac:dyDescent="0.25">
      <c r="A257" s="334"/>
      <c r="B257" s="147"/>
      <c r="C257" s="147"/>
      <c r="D257" s="147"/>
      <c r="E257" s="147"/>
      <c r="F257" s="147"/>
    </row>
    <row r="258" spans="1:6" s="11" customFormat="1" x14ac:dyDescent="0.25">
      <c r="A258" s="334"/>
      <c r="B258" s="147"/>
      <c r="C258" s="147"/>
      <c r="D258" s="147"/>
      <c r="E258" s="147"/>
      <c r="F258" s="147"/>
    </row>
    <row r="259" spans="1:6" s="11" customFormat="1" x14ac:dyDescent="0.25">
      <c r="A259" s="334"/>
      <c r="B259" s="147"/>
      <c r="C259" s="147"/>
      <c r="D259" s="147"/>
      <c r="E259" s="147"/>
      <c r="F259" s="147"/>
    </row>
    <row r="260" spans="1:6" s="11" customFormat="1" x14ac:dyDescent="0.25">
      <c r="A260" s="334"/>
      <c r="B260" s="147"/>
      <c r="C260" s="147"/>
      <c r="D260" s="147"/>
      <c r="E260" s="147"/>
      <c r="F260" s="147"/>
    </row>
    <row r="261" spans="1:6" s="11" customFormat="1" x14ac:dyDescent="0.25">
      <c r="A261" s="334"/>
      <c r="B261" s="147"/>
      <c r="C261" s="147"/>
      <c r="D261" s="147"/>
      <c r="E261" s="147"/>
      <c r="F261" s="147"/>
    </row>
    <row r="262" spans="1:6" s="11" customFormat="1" x14ac:dyDescent="0.25">
      <c r="A262" s="334"/>
      <c r="B262" s="147"/>
      <c r="C262" s="147"/>
      <c r="D262" s="147"/>
      <c r="E262" s="147"/>
      <c r="F262" s="147"/>
    </row>
    <row r="263" spans="1:6" s="11" customFormat="1" x14ac:dyDescent="0.25">
      <c r="A263" s="334"/>
      <c r="B263" s="147"/>
      <c r="C263" s="147"/>
      <c r="D263" s="147"/>
      <c r="E263" s="147"/>
      <c r="F263" s="147"/>
    </row>
    <row r="264" spans="1:6" s="11" customFormat="1" x14ac:dyDescent="0.25">
      <c r="A264" s="334"/>
      <c r="B264" s="147"/>
      <c r="C264" s="147"/>
      <c r="D264" s="147"/>
      <c r="E264" s="147"/>
      <c r="F264" s="147"/>
    </row>
    <row r="265" spans="1:6" s="11" customFormat="1" x14ac:dyDescent="0.25">
      <c r="A265" s="334"/>
      <c r="B265" s="147"/>
      <c r="C265" s="147"/>
      <c r="D265" s="147"/>
      <c r="E265" s="147"/>
      <c r="F265" s="147"/>
    </row>
    <row r="266" spans="1:6" s="11" customFormat="1" x14ac:dyDescent="0.25">
      <c r="A266" s="334"/>
      <c r="B266" s="147"/>
      <c r="C266" s="147"/>
      <c r="D266" s="147"/>
      <c r="E266" s="147"/>
      <c r="F266" s="147"/>
    </row>
    <row r="267" spans="1:6" s="11" customFormat="1" x14ac:dyDescent="0.25">
      <c r="A267" s="334"/>
      <c r="B267" s="147"/>
      <c r="C267" s="147"/>
      <c r="D267" s="147"/>
      <c r="E267" s="147"/>
      <c r="F267" s="147"/>
    </row>
    <row r="268" spans="1:6" s="11" customFormat="1" x14ac:dyDescent="0.25">
      <c r="A268" s="334"/>
      <c r="B268" s="147"/>
      <c r="C268" s="147"/>
      <c r="D268" s="147"/>
      <c r="E268" s="147"/>
      <c r="F268" s="147"/>
    </row>
    <row r="269" spans="1:6" s="11" customFormat="1" x14ac:dyDescent="0.25">
      <c r="A269" s="334"/>
      <c r="B269" s="147"/>
      <c r="C269" s="147"/>
      <c r="D269" s="147"/>
      <c r="E269" s="147"/>
      <c r="F269" s="147"/>
    </row>
    <row r="270" spans="1:6" s="11" customFormat="1" x14ac:dyDescent="0.25">
      <c r="A270" s="334"/>
      <c r="B270" s="147"/>
      <c r="C270" s="147"/>
      <c r="D270" s="147"/>
      <c r="E270" s="147"/>
      <c r="F270" s="147"/>
    </row>
    <row r="271" spans="1:6" s="11" customFormat="1" x14ac:dyDescent="0.25">
      <c r="A271" s="334"/>
      <c r="B271" s="147"/>
      <c r="C271" s="147"/>
      <c r="D271" s="147"/>
      <c r="E271" s="147"/>
      <c r="F271" s="147"/>
    </row>
    <row r="272" spans="1:6" s="11" customFormat="1" x14ac:dyDescent="0.25">
      <c r="A272" s="334"/>
      <c r="B272" s="147"/>
      <c r="C272" s="147"/>
      <c r="D272" s="147"/>
      <c r="E272" s="147"/>
      <c r="F272" s="147"/>
    </row>
    <row r="273" spans="1:6" s="11" customFormat="1" x14ac:dyDescent="0.25">
      <c r="A273" s="334"/>
      <c r="B273" s="147"/>
      <c r="C273" s="147"/>
      <c r="D273" s="147"/>
      <c r="E273" s="147"/>
      <c r="F273" s="147"/>
    </row>
    <row r="274" spans="1:6" s="11" customFormat="1" x14ac:dyDescent="0.25">
      <c r="A274" s="334"/>
      <c r="B274" s="147"/>
      <c r="C274" s="147"/>
      <c r="D274" s="147"/>
      <c r="E274" s="147"/>
      <c r="F274" s="147"/>
    </row>
    <row r="275" spans="1:6" s="11" customFormat="1" x14ac:dyDescent="0.25">
      <c r="A275" s="334"/>
      <c r="B275" s="147"/>
      <c r="C275" s="147"/>
      <c r="D275" s="147"/>
      <c r="E275" s="147"/>
      <c r="F275" s="147"/>
    </row>
    <row r="276" spans="1:6" s="11" customFormat="1" x14ac:dyDescent="0.25">
      <c r="A276" s="334"/>
      <c r="B276" s="147"/>
      <c r="C276" s="147"/>
      <c r="D276" s="147"/>
      <c r="E276" s="147"/>
      <c r="F276" s="147"/>
    </row>
    <row r="277" spans="1:6" s="11" customFormat="1" x14ac:dyDescent="0.25">
      <c r="A277" s="334"/>
      <c r="B277" s="147"/>
      <c r="C277" s="147"/>
      <c r="D277" s="147"/>
      <c r="E277" s="147"/>
      <c r="F277" s="147"/>
    </row>
    <row r="278" spans="1:6" s="11" customFormat="1" x14ac:dyDescent="0.25">
      <c r="A278" s="334"/>
      <c r="B278" s="147"/>
      <c r="C278" s="147"/>
      <c r="D278" s="147"/>
      <c r="E278" s="147"/>
      <c r="F278" s="147"/>
    </row>
    <row r="279" spans="1:6" s="11" customFormat="1" x14ac:dyDescent="0.25">
      <c r="A279" s="334"/>
      <c r="B279" s="147"/>
      <c r="C279" s="147"/>
      <c r="D279" s="147"/>
      <c r="E279" s="147"/>
      <c r="F279" s="147"/>
    </row>
    <row r="280" spans="1:6" s="11" customFormat="1" x14ac:dyDescent="0.25">
      <c r="A280" s="334"/>
      <c r="B280" s="147"/>
      <c r="C280" s="147"/>
      <c r="D280" s="147"/>
      <c r="E280" s="147"/>
      <c r="F280" s="147"/>
    </row>
    <row r="281" spans="1:6" s="11" customFormat="1" x14ac:dyDescent="0.25">
      <c r="A281" s="334"/>
      <c r="B281" s="147"/>
      <c r="C281" s="147"/>
      <c r="D281" s="147"/>
      <c r="E281" s="147"/>
      <c r="F281" s="147"/>
    </row>
    <row r="282" spans="1:6" s="11" customFormat="1" x14ac:dyDescent="0.25">
      <c r="A282" s="334"/>
      <c r="B282" s="147"/>
      <c r="C282" s="147"/>
      <c r="D282" s="147"/>
      <c r="E282" s="147"/>
      <c r="F282" s="147"/>
    </row>
    <row r="283" spans="1:6" s="11" customFormat="1" x14ac:dyDescent="0.25">
      <c r="A283" s="334"/>
      <c r="B283" s="147"/>
      <c r="C283" s="147"/>
      <c r="D283" s="147"/>
      <c r="E283" s="147"/>
      <c r="F283" s="147"/>
    </row>
    <row r="284" spans="1:6" s="11" customFormat="1" x14ac:dyDescent="0.25">
      <c r="A284" s="334"/>
      <c r="B284" s="147"/>
      <c r="C284" s="147"/>
      <c r="D284" s="147"/>
      <c r="E284" s="147"/>
      <c r="F284" s="147"/>
    </row>
    <row r="285" spans="1:6" s="11" customFormat="1" x14ac:dyDescent="0.25">
      <c r="A285" s="334"/>
      <c r="B285" s="147"/>
      <c r="C285" s="147"/>
      <c r="D285" s="147"/>
      <c r="E285" s="147"/>
      <c r="F285" s="147"/>
    </row>
    <row r="286" spans="1:6" s="11" customFormat="1" x14ac:dyDescent="0.25">
      <c r="A286" s="334"/>
      <c r="B286" s="147"/>
      <c r="C286" s="147"/>
      <c r="D286" s="147"/>
      <c r="E286" s="147"/>
      <c r="F286" s="147"/>
    </row>
    <row r="287" spans="1:6" s="11" customFormat="1" x14ac:dyDescent="0.25">
      <c r="A287" s="334"/>
      <c r="B287" s="147"/>
      <c r="C287" s="147"/>
      <c r="D287" s="147"/>
      <c r="E287" s="147"/>
      <c r="F287" s="147"/>
    </row>
    <row r="288" spans="1:6" s="11" customFormat="1" x14ac:dyDescent="0.25">
      <c r="A288" s="334"/>
      <c r="B288" s="147"/>
      <c r="C288" s="147"/>
      <c r="D288" s="147"/>
      <c r="E288" s="147"/>
      <c r="F288" s="147"/>
    </row>
    <row r="289" spans="1:6" s="11" customFormat="1" x14ac:dyDescent="0.25">
      <c r="A289" s="334"/>
      <c r="B289" s="147"/>
      <c r="C289" s="147"/>
      <c r="D289" s="147"/>
      <c r="E289" s="147"/>
      <c r="F289" s="147"/>
    </row>
    <row r="290" spans="1:6" s="11" customFormat="1" x14ac:dyDescent="0.25">
      <c r="A290" s="334"/>
      <c r="B290" s="147"/>
      <c r="C290" s="147"/>
      <c r="D290" s="147"/>
      <c r="E290" s="147"/>
      <c r="F290" s="147"/>
    </row>
    <row r="291" spans="1:6" s="11" customFormat="1" x14ac:dyDescent="0.25">
      <c r="A291" s="10"/>
      <c r="B291" s="9"/>
      <c r="C291" s="10"/>
      <c r="D291" s="10"/>
      <c r="F291" s="12"/>
    </row>
    <row r="292" spans="1:6" s="11" customFormat="1" x14ac:dyDescent="0.25">
      <c r="A292" s="10"/>
      <c r="B292" s="9"/>
      <c r="C292" s="10"/>
      <c r="D292" s="10"/>
      <c r="F292" s="12"/>
    </row>
    <row r="293" spans="1:6" s="11" customFormat="1" x14ac:dyDescent="0.25">
      <c r="A293" s="10"/>
      <c r="B293" s="9"/>
      <c r="C293" s="10"/>
      <c r="D293" s="10"/>
      <c r="F293" s="12"/>
    </row>
    <row r="294" spans="1:6" s="11" customFormat="1" x14ac:dyDescent="0.25">
      <c r="A294" s="10"/>
      <c r="B294" s="9"/>
      <c r="C294" s="10"/>
      <c r="D294" s="10"/>
      <c r="F294" s="12"/>
    </row>
    <row r="295" spans="1:6" s="11" customFormat="1" x14ac:dyDescent="0.25">
      <c r="A295" s="10"/>
      <c r="B295" s="9"/>
      <c r="C295" s="10"/>
      <c r="D295" s="10"/>
      <c r="F295" s="12"/>
    </row>
    <row r="296" spans="1:6" s="11" customFormat="1" x14ac:dyDescent="0.25">
      <c r="A296" s="10"/>
      <c r="B296" s="9"/>
      <c r="C296" s="10"/>
      <c r="D296" s="10"/>
      <c r="F296" s="12"/>
    </row>
    <row r="297" spans="1:6" s="11" customFormat="1" x14ac:dyDescent="0.25">
      <c r="A297" s="10"/>
      <c r="B297" s="9"/>
      <c r="C297" s="10"/>
      <c r="D297" s="10"/>
      <c r="F297" s="12"/>
    </row>
    <row r="298" spans="1:6" s="11" customFormat="1" x14ac:dyDescent="0.25">
      <c r="A298" s="10"/>
      <c r="B298" s="9"/>
      <c r="C298" s="10"/>
      <c r="D298" s="10"/>
      <c r="F298" s="12"/>
    </row>
    <row r="299" spans="1:6" s="11" customFormat="1" x14ac:dyDescent="0.25">
      <c r="A299" s="10"/>
      <c r="B299" s="9"/>
      <c r="C299" s="10"/>
      <c r="D299" s="10"/>
      <c r="F299" s="12"/>
    </row>
    <row r="300" spans="1:6" s="11" customFormat="1" x14ac:dyDescent="0.25">
      <c r="A300" s="10"/>
      <c r="B300" s="9"/>
      <c r="C300" s="10"/>
      <c r="D300" s="10"/>
      <c r="F300" s="12"/>
    </row>
    <row r="301" spans="1:6" s="11" customFormat="1" x14ac:dyDescent="0.25">
      <c r="A301" s="10"/>
      <c r="B301" s="9"/>
      <c r="C301" s="10"/>
      <c r="D301" s="10"/>
      <c r="F301" s="12"/>
    </row>
    <row r="302" spans="1:6" s="11" customFormat="1" x14ac:dyDescent="0.25">
      <c r="A302" s="10"/>
      <c r="B302" s="9"/>
      <c r="C302" s="10"/>
      <c r="D302" s="10"/>
      <c r="F302" s="12"/>
    </row>
    <row r="303" spans="1:6" s="11" customFormat="1" x14ac:dyDescent="0.25">
      <c r="A303" s="10"/>
      <c r="B303" s="9"/>
      <c r="C303" s="10"/>
      <c r="D303" s="10"/>
      <c r="F303" s="12"/>
    </row>
    <row r="304" spans="1:6" s="11" customFormat="1" x14ac:dyDescent="0.25">
      <c r="A304" s="10"/>
      <c r="B304" s="9"/>
      <c r="C304" s="10"/>
      <c r="D304" s="10"/>
      <c r="F304" s="12"/>
    </row>
    <row r="305" spans="1:6" s="11" customFormat="1" x14ac:dyDescent="0.25">
      <c r="A305" s="10"/>
      <c r="B305" s="9"/>
      <c r="C305" s="10"/>
      <c r="D305" s="10"/>
      <c r="F305" s="12"/>
    </row>
    <row r="306" spans="1:6" s="11" customFormat="1" x14ac:dyDescent="0.25">
      <c r="A306" s="10"/>
      <c r="B306" s="9"/>
      <c r="C306" s="10"/>
      <c r="D306" s="10"/>
      <c r="F306" s="12"/>
    </row>
    <row r="307" spans="1:6" s="11" customFormat="1" x14ac:dyDescent="0.25">
      <c r="A307" s="10"/>
      <c r="B307" s="9"/>
      <c r="C307" s="10"/>
      <c r="D307" s="10"/>
      <c r="F307" s="12"/>
    </row>
    <row r="308" spans="1:6" s="11" customFormat="1" x14ac:dyDescent="0.25">
      <c r="A308" s="10"/>
      <c r="B308" s="9"/>
      <c r="C308" s="10"/>
      <c r="D308" s="10"/>
      <c r="F308" s="12"/>
    </row>
    <row r="309" spans="1:6" s="11" customFormat="1" x14ac:dyDescent="0.25">
      <c r="A309" s="10"/>
      <c r="B309" s="9"/>
      <c r="C309" s="10"/>
      <c r="D309" s="10"/>
      <c r="F309" s="12"/>
    </row>
    <row r="310" spans="1:6" s="11" customFormat="1" x14ac:dyDescent="0.25">
      <c r="A310" s="10"/>
      <c r="B310" s="9"/>
      <c r="C310" s="10"/>
      <c r="D310" s="10"/>
      <c r="F310" s="12"/>
    </row>
    <row r="311" spans="1:6" s="11" customFormat="1" x14ac:dyDescent="0.25">
      <c r="A311" s="10"/>
      <c r="B311" s="9"/>
      <c r="C311" s="10"/>
      <c r="D311" s="10"/>
      <c r="F311" s="12"/>
    </row>
    <row r="312" spans="1:6" s="11" customFormat="1" x14ac:dyDescent="0.25">
      <c r="A312" s="10"/>
      <c r="B312" s="9"/>
      <c r="C312" s="10"/>
      <c r="D312" s="10"/>
      <c r="F312" s="12"/>
    </row>
    <row r="313" spans="1:6" s="11" customFormat="1" x14ac:dyDescent="0.25">
      <c r="A313" s="10"/>
      <c r="B313" s="9"/>
      <c r="C313" s="10"/>
      <c r="D313" s="10"/>
      <c r="F313" s="12"/>
    </row>
    <row r="314" spans="1:6" s="11" customFormat="1" x14ac:dyDescent="0.25">
      <c r="A314" s="10"/>
      <c r="B314" s="9"/>
      <c r="C314" s="10"/>
      <c r="D314" s="10"/>
      <c r="F314" s="12"/>
    </row>
    <row r="315" spans="1:6" s="11" customFormat="1" x14ac:dyDescent="0.25">
      <c r="A315" s="10"/>
      <c r="B315" s="9"/>
      <c r="C315" s="10"/>
      <c r="D315" s="10"/>
      <c r="F315" s="12"/>
    </row>
    <row r="316" spans="1:6" s="11" customFormat="1" x14ac:dyDescent="0.25">
      <c r="A316" s="10"/>
      <c r="B316" s="9"/>
      <c r="C316" s="10"/>
      <c r="D316" s="10"/>
      <c r="F316" s="12"/>
    </row>
    <row r="317" spans="1:6" s="11" customFormat="1" x14ac:dyDescent="0.25">
      <c r="A317" s="10"/>
      <c r="B317" s="9"/>
      <c r="C317" s="10"/>
      <c r="D317" s="10"/>
      <c r="F317" s="12"/>
    </row>
    <row r="318" spans="1:6" s="11" customFormat="1" x14ac:dyDescent="0.25">
      <c r="A318" s="10"/>
      <c r="B318" s="9"/>
      <c r="C318" s="10"/>
      <c r="D318" s="10"/>
      <c r="F318" s="12"/>
    </row>
    <row r="319" spans="1:6" s="11" customFormat="1" x14ac:dyDescent="0.25">
      <c r="A319" s="10"/>
      <c r="B319" s="9"/>
      <c r="C319" s="10"/>
      <c r="D319" s="10"/>
      <c r="F319" s="12"/>
    </row>
    <row r="320" spans="1:6" s="11" customFormat="1" x14ac:dyDescent="0.25">
      <c r="A320" s="10"/>
      <c r="B320" s="9"/>
      <c r="C320" s="10"/>
      <c r="D320" s="10"/>
      <c r="F320" s="12"/>
    </row>
    <row r="321" spans="1:6" s="11" customFormat="1" x14ac:dyDescent="0.25">
      <c r="A321" s="10"/>
      <c r="B321" s="9"/>
      <c r="C321" s="10"/>
      <c r="D321" s="10"/>
      <c r="F321" s="12"/>
    </row>
    <row r="322" spans="1:6" s="11" customFormat="1" x14ac:dyDescent="0.25">
      <c r="A322" s="10"/>
      <c r="B322" s="9"/>
      <c r="C322" s="10"/>
      <c r="D322" s="10"/>
      <c r="F322" s="12"/>
    </row>
    <row r="323" spans="1:6" s="11" customFormat="1" x14ac:dyDescent="0.25">
      <c r="A323" s="10"/>
      <c r="B323" s="9"/>
      <c r="C323" s="10"/>
      <c r="D323" s="10"/>
      <c r="F323" s="12"/>
    </row>
    <row r="324" spans="1:6" s="11" customFormat="1" x14ac:dyDescent="0.25">
      <c r="A324" s="10"/>
      <c r="B324" s="9"/>
      <c r="C324" s="10"/>
      <c r="D324" s="10"/>
      <c r="F324" s="12"/>
    </row>
    <row r="325" spans="1:6" s="11" customFormat="1" x14ac:dyDescent="0.25">
      <c r="A325" s="10"/>
      <c r="B325" s="9"/>
      <c r="C325" s="10"/>
      <c r="D325" s="10"/>
      <c r="F325" s="12"/>
    </row>
    <row r="326" spans="1:6" s="11" customFormat="1" x14ac:dyDescent="0.25">
      <c r="A326" s="10"/>
      <c r="B326" s="9"/>
      <c r="C326" s="10"/>
      <c r="D326" s="10"/>
      <c r="F326" s="12"/>
    </row>
    <row r="327" spans="1:6" s="11" customFormat="1" x14ac:dyDescent="0.25">
      <c r="A327" s="10"/>
      <c r="B327" s="9"/>
      <c r="C327" s="10"/>
      <c r="D327" s="10"/>
      <c r="F327" s="12"/>
    </row>
    <row r="328" spans="1:6" s="11" customFormat="1" x14ac:dyDescent="0.25">
      <c r="A328" s="10"/>
      <c r="B328" s="9"/>
      <c r="C328" s="10"/>
      <c r="D328" s="10"/>
      <c r="F328" s="12"/>
    </row>
    <row r="329" spans="1:6" s="11" customFormat="1" x14ac:dyDescent="0.25">
      <c r="A329" s="10"/>
      <c r="B329" s="9"/>
      <c r="C329" s="10"/>
      <c r="D329" s="10"/>
      <c r="F329" s="12"/>
    </row>
    <row r="330" spans="1:6" s="11" customFormat="1" x14ac:dyDescent="0.25">
      <c r="A330" s="10"/>
      <c r="B330" s="9"/>
      <c r="C330" s="10"/>
      <c r="D330" s="10"/>
      <c r="F330" s="12"/>
    </row>
    <row r="331" spans="1:6" s="11" customFormat="1" x14ac:dyDescent="0.25">
      <c r="A331" s="10"/>
      <c r="B331" s="9"/>
      <c r="C331" s="10"/>
      <c r="D331" s="10"/>
      <c r="F331" s="12"/>
    </row>
    <row r="332" spans="1:6" s="11" customFormat="1" x14ac:dyDescent="0.25">
      <c r="A332" s="10"/>
      <c r="B332" s="9"/>
      <c r="C332" s="10"/>
      <c r="D332" s="10"/>
      <c r="F332" s="12"/>
    </row>
    <row r="333" spans="1:6" s="11" customFormat="1" x14ac:dyDescent="0.25">
      <c r="A333" s="10"/>
      <c r="B333" s="9"/>
      <c r="C333" s="10"/>
      <c r="D333" s="10"/>
      <c r="F333" s="12"/>
    </row>
    <row r="334" spans="1:6" s="11" customFormat="1" x14ac:dyDescent="0.25">
      <c r="A334" s="10"/>
      <c r="B334" s="9"/>
      <c r="C334" s="10"/>
      <c r="D334" s="10"/>
      <c r="F334" s="12"/>
    </row>
    <row r="335" spans="1:6" s="11" customFormat="1" x14ac:dyDescent="0.25">
      <c r="A335" s="10"/>
      <c r="B335" s="9"/>
      <c r="C335" s="10"/>
      <c r="D335" s="10"/>
      <c r="F335" s="12"/>
    </row>
    <row r="336" spans="1:6" s="11" customFormat="1" x14ac:dyDescent="0.25">
      <c r="A336" s="10"/>
      <c r="B336" s="9"/>
      <c r="C336" s="10"/>
      <c r="D336" s="10"/>
      <c r="F336" s="12"/>
    </row>
    <row r="337" spans="1:6" s="11" customFormat="1" x14ac:dyDescent="0.25">
      <c r="A337" s="10"/>
      <c r="B337" s="9"/>
      <c r="C337" s="10"/>
      <c r="D337" s="10"/>
      <c r="F337" s="12"/>
    </row>
    <row r="338" spans="1:6" s="11" customFormat="1" x14ac:dyDescent="0.25">
      <c r="A338" s="10"/>
      <c r="B338" s="9"/>
      <c r="C338" s="10"/>
      <c r="D338" s="10"/>
      <c r="F338" s="12"/>
    </row>
    <row r="339" spans="1:6" s="11" customFormat="1" x14ac:dyDescent="0.25">
      <c r="A339" s="10"/>
      <c r="B339" s="9"/>
      <c r="C339" s="10"/>
      <c r="D339" s="10"/>
      <c r="F339" s="12"/>
    </row>
    <row r="340" spans="1:6" s="11" customFormat="1" x14ac:dyDescent="0.25">
      <c r="A340" s="10"/>
      <c r="B340" s="9"/>
      <c r="C340" s="10"/>
      <c r="D340" s="10"/>
      <c r="F340" s="12"/>
    </row>
    <row r="341" spans="1:6" s="11" customFormat="1" x14ac:dyDescent="0.25">
      <c r="A341" s="10"/>
      <c r="B341" s="9"/>
      <c r="C341" s="10"/>
      <c r="D341" s="10"/>
      <c r="F341" s="12"/>
    </row>
    <row r="342" spans="1:6" s="11" customFormat="1" x14ac:dyDescent="0.25">
      <c r="A342" s="10"/>
      <c r="B342" s="9"/>
      <c r="C342" s="10"/>
      <c r="D342" s="10"/>
      <c r="F342" s="12"/>
    </row>
    <row r="343" spans="1:6" s="11" customFormat="1" x14ac:dyDescent="0.25">
      <c r="A343" s="10"/>
      <c r="B343" s="9"/>
      <c r="C343" s="10"/>
      <c r="D343" s="10"/>
      <c r="F343" s="12"/>
    </row>
    <row r="344" spans="1:6" s="11" customFormat="1" x14ac:dyDescent="0.25">
      <c r="A344" s="10"/>
      <c r="B344" s="9"/>
      <c r="C344" s="10"/>
      <c r="D344" s="10"/>
      <c r="F344" s="12"/>
    </row>
    <row r="345" spans="1:6" s="11" customFormat="1" x14ac:dyDescent="0.25">
      <c r="A345" s="10"/>
      <c r="B345" s="9"/>
      <c r="C345" s="10"/>
      <c r="D345" s="10"/>
      <c r="F345" s="12"/>
    </row>
    <row r="346" spans="1:6" s="11" customFormat="1" x14ac:dyDescent="0.25">
      <c r="A346" s="10"/>
      <c r="B346" s="9"/>
      <c r="C346" s="10"/>
      <c r="D346" s="10"/>
      <c r="F346" s="12"/>
    </row>
    <row r="347" spans="1:6" s="11" customFormat="1" x14ac:dyDescent="0.25">
      <c r="A347" s="10"/>
      <c r="B347" s="9"/>
      <c r="C347" s="10"/>
      <c r="D347" s="10"/>
      <c r="F347" s="12"/>
    </row>
    <row r="348" spans="1:6" s="11" customFormat="1" x14ac:dyDescent="0.25">
      <c r="A348" s="10"/>
      <c r="B348" s="9"/>
      <c r="C348" s="10"/>
      <c r="D348" s="10"/>
      <c r="F348" s="12"/>
    </row>
    <row r="349" spans="1:6" s="11" customFormat="1" x14ac:dyDescent="0.25">
      <c r="A349" s="10"/>
      <c r="B349" s="9"/>
      <c r="C349" s="10"/>
      <c r="D349" s="10"/>
      <c r="F349" s="12"/>
    </row>
    <row r="350" spans="1:6" s="11" customFormat="1" x14ac:dyDescent="0.25">
      <c r="A350" s="10"/>
      <c r="B350" s="9"/>
      <c r="C350" s="10"/>
      <c r="D350" s="10"/>
      <c r="F350" s="12"/>
    </row>
    <row r="351" spans="1:6" s="11" customFormat="1" x14ac:dyDescent="0.25">
      <c r="A351" s="10"/>
      <c r="B351" s="9"/>
      <c r="C351" s="10"/>
      <c r="D351" s="10"/>
      <c r="F351" s="12"/>
    </row>
    <row r="352" spans="1:6" s="11" customFormat="1" x14ac:dyDescent="0.25">
      <c r="A352" s="10"/>
      <c r="B352" s="9"/>
      <c r="C352" s="10"/>
      <c r="D352" s="10"/>
      <c r="F352" s="12"/>
    </row>
    <row r="353" spans="1:6" s="11" customFormat="1" x14ac:dyDescent="0.25">
      <c r="A353" s="10"/>
      <c r="B353" s="9"/>
      <c r="C353" s="10"/>
      <c r="D353" s="10"/>
      <c r="F353" s="12"/>
    </row>
    <row r="354" spans="1:6" s="11" customFormat="1" x14ac:dyDescent="0.25">
      <c r="A354" s="10"/>
      <c r="B354" s="9"/>
      <c r="C354" s="10"/>
      <c r="D354" s="10"/>
      <c r="F354" s="12"/>
    </row>
    <row r="355" spans="1:6" s="11" customFormat="1" x14ac:dyDescent="0.25">
      <c r="A355" s="10"/>
      <c r="B355" s="9"/>
      <c r="C355" s="10"/>
      <c r="D355" s="10"/>
      <c r="F355" s="12"/>
    </row>
    <row r="356" spans="1:6" s="11" customFormat="1" x14ac:dyDescent="0.25">
      <c r="A356" s="10"/>
      <c r="B356" s="9"/>
      <c r="C356" s="10"/>
      <c r="D356" s="10"/>
      <c r="F356" s="12"/>
    </row>
    <row r="357" spans="1:6" s="11" customFormat="1" x14ac:dyDescent="0.25">
      <c r="A357" s="10"/>
      <c r="B357" s="9"/>
      <c r="C357" s="10"/>
      <c r="D357" s="10"/>
      <c r="F357" s="12"/>
    </row>
    <row r="358" spans="1:6" s="11" customFormat="1" x14ac:dyDescent="0.25">
      <c r="A358" s="10"/>
      <c r="B358" s="9"/>
      <c r="C358" s="10"/>
      <c r="D358" s="10"/>
      <c r="F358" s="12"/>
    </row>
    <row r="359" spans="1:6" s="11" customFormat="1" x14ac:dyDescent="0.25">
      <c r="A359" s="10"/>
      <c r="B359" s="9"/>
      <c r="C359" s="10"/>
      <c r="D359" s="10"/>
      <c r="F359" s="12"/>
    </row>
    <row r="360" spans="1:6" s="11" customFormat="1" x14ac:dyDescent="0.25">
      <c r="A360" s="10"/>
      <c r="B360" s="9"/>
      <c r="C360" s="10"/>
      <c r="D360" s="10"/>
      <c r="F360" s="12"/>
    </row>
    <row r="361" spans="1:6" s="11" customFormat="1" x14ac:dyDescent="0.25">
      <c r="A361" s="10"/>
      <c r="B361" s="9"/>
      <c r="C361" s="10"/>
      <c r="D361" s="10"/>
      <c r="F361" s="12"/>
    </row>
    <row r="362" spans="1:6" s="11" customFormat="1" x14ac:dyDescent="0.25">
      <c r="A362" s="10"/>
      <c r="B362" s="9"/>
      <c r="C362" s="10"/>
      <c r="D362" s="10"/>
      <c r="F362" s="12"/>
    </row>
    <row r="363" spans="1:6" s="11" customFormat="1" x14ac:dyDescent="0.25">
      <c r="A363" s="10"/>
      <c r="B363" s="9"/>
      <c r="C363" s="10"/>
      <c r="D363" s="10"/>
      <c r="F363" s="12"/>
    </row>
    <row r="364" spans="1:6" s="11" customFormat="1" x14ac:dyDescent="0.25">
      <c r="A364" s="10"/>
      <c r="B364" s="9"/>
      <c r="C364" s="10"/>
      <c r="D364" s="10"/>
      <c r="F364" s="12"/>
    </row>
    <row r="365" spans="1:6" s="11" customFormat="1" x14ac:dyDescent="0.25">
      <c r="A365" s="10"/>
      <c r="B365" s="9"/>
      <c r="C365" s="10"/>
      <c r="D365" s="10"/>
      <c r="F365" s="12"/>
    </row>
    <row r="366" spans="1:6" s="11" customFormat="1" x14ac:dyDescent="0.25">
      <c r="A366" s="10"/>
      <c r="B366" s="9"/>
      <c r="C366" s="10"/>
      <c r="D366" s="10"/>
      <c r="F366" s="12"/>
    </row>
    <row r="367" spans="1:6" s="11" customFormat="1" x14ac:dyDescent="0.25">
      <c r="A367" s="10"/>
      <c r="B367" s="9"/>
      <c r="C367" s="10"/>
      <c r="D367" s="10"/>
      <c r="F367" s="12"/>
    </row>
    <row r="368" spans="1:6" s="11" customFormat="1" x14ac:dyDescent="0.25">
      <c r="A368" s="10"/>
      <c r="B368" s="9"/>
      <c r="C368" s="10"/>
      <c r="D368" s="10"/>
      <c r="F368" s="12"/>
    </row>
    <row r="369" spans="1:6" s="11" customFormat="1" x14ac:dyDescent="0.25">
      <c r="A369" s="10"/>
      <c r="B369" s="9"/>
      <c r="C369" s="10"/>
      <c r="D369" s="10"/>
      <c r="F369" s="12"/>
    </row>
    <row r="370" spans="1:6" s="11" customFormat="1" x14ac:dyDescent="0.25">
      <c r="A370" s="10"/>
      <c r="B370" s="9"/>
      <c r="C370" s="10"/>
      <c r="D370" s="10"/>
      <c r="F370" s="12"/>
    </row>
    <row r="371" spans="1:6" s="11" customFormat="1" x14ac:dyDescent="0.25">
      <c r="A371" s="10"/>
      <c r="B371" s="9"/>
      <c r="C371" s="10"/>
      <c r="D371" s="10"/>
      <c r="F371" s="12"/>
    </row>
    <row r="372" spans="1:6" s="11" customFormat="1" x14ac:dyDescent="0.25">
      <c r="A372" s="10"/>
      <c r="B372" s="9"/>
      <c r="C372" s="10"/>
      <c r="D372" s="10"/>
      <c r="F372" s="12"/>
    </row>
    <row r="373" spans="1:6" s="11" customFormat="1" x14ac:dyDescent="0.25">
      <c r="A373" s="10"/>
      <c r="B373" s="9"/>
      <c r="C373" s="10"/>
      <c r="D373" s="10"/>
      <c r="F373" s="12"/>
    </row>
    <row r="374" spans="1:6" s="11" customFormat="1" x14ac:dyDescent="0.25">
      <c r="A374" s="10"/>
      <c r="B374" s="9"/>
      <c r="C374" s="10"/>
      <c r="D374" s="10"/>
      <c r="F374" s="12"/>
    </row>
    <row r="375" spans="1:6" s="11" customFormat="1" x14ac:dyDescent="0.25">
      <c r="A375" s="10"/>
      <c r="B375" s="9"/>
      <c r="C375" s="10"/>
      <c r="D375" s="10"/>
      <c r="F375" s="12"/>
    </row>
    <row r="376" spans="1:6" s="11" customFormat="1" x14ac:dyDescent="0.25">
      <c r="A376" s="10"/>
      <c r="B376" s="9"/>
      <c r="C376" s="10"/>
      <c r="D376" s="10"/>
      <c r="F376" s="12"/>
    </row>
    <row r="377" spans="1:6" s="11" customFormat="1" x14ac:dyDescent="0.25">
      <c r="A377" s="10"/>
      <c r="B377" s="9"/>
      <c r="C377" s="10"/>
      <c r="D377" s="10"/>
      <c r="F377" s="12"/>
    </row>
    <row r="378" spans="1:6" s="11" customFormat="1" x14ac:dyDescent="0.25">
      <c r="A378" s="10"/>
      <c r="B378" s="9"/>
      <c r="C378" s="10"/>
      <c r="D378" s="10"/>
      <c r="F378" s="12"/>
    </row>
    <row r="379" spans="1:6" s="11" customFormat="1" x14ac:dyDescent="0.25">
      <c r="A379" s="10"/>
      <c r="B379" s="9"/>
      <c r="C379" s="10"/>
      <c r="D379" s="10"/>
      <c r="F379" s="12"/>
    </row>
    <row r="380" spans="1:6" s="11" customFormat="1" x14ac:dyDescent="0.25">
      <c r="A380" s="10"/>
      <c r="B380" s="9"/>
      <c r="C380" s="10"/>
      <c r="D380" s="10"/>
      <c r="F380" s="12"/>
    </row>
    <row r="381" spans="1:6" s="11" customFormat="1" x14ac:dyDescent="0.25">
      <c r="A381" s="10"/>
      <c r="B381" s="9"/>
      <c r="C381" s="10"/>
      <c r="D381" s="10"/>
      <c r="F381" s="12"/>
    </row>
    <row r="382" spans="1:6" s="11" customFormat="1" x14ac:dyDescent="0.25">
      <c r="A382" s="10"/>
      <c r="B382" s="9"/>
      <c r="C382" s="10"/>
      <c r="D382" s="10"/>
      <c r="F382" s="12"/>
    </row>
    <row r="383" spans="1:6" s="11" customFormat="1" x14ac:dyDescent="0.25">
      <c r="A383" s="10"/>
      <c r="B383" s="9"/>
      <c r="C383" s="10"/>
      <c r="D383" s="10"/>
      <c r="F383" s="12"/>
    </row>
    <row r="384" spans="1:6" s="11" customFormat="1" x14ac:dyDescent="0.25">
      <c r="A384" s="10"/>
      <c r="B384" s="9"/>
      <c r="C384" s="10"/>
      <c r="D384" s="10"/>
      <c r="F384" s="12"/>
    </row>
    <row r="385" spans="1:6" s="11" customFormat="1" x14ac:dyDescent="0.25">
      <c r="A385" s="10"/>
      <c r="B385" s="9"/>
      <c r="C385" s="10"/>
      <c r="D385" s="10"/>
      <c r="F385" s="12"/>
    </row>
    <row r="386" spans="1:6" s="11" customFormat="1" x14ac:dyDescent="0.25">
      <c r="A386" s="10"/>
      <c r="B386" s="9"/>
      <c r="C386" s="10"/>
      <c r="D386" s="10"/>
      <c r="F386" s="12"/>
    </row>
    <row r="387" spans="1:6" s="11" customFormat="1" x14ac:dyDescent="0.25">
      <c r="A387" s="10"/>
      <c r="B387" s="9"/>
      <c r="C387" s="10"/>
      <c r="D387" s="10"/>
      <c r="F387" s="12"/>
    </row>
    <row r="388" spans="1:6" s="11" customFormat="1" x14ac:dyDescent="0.25">
      <c r="A388" s="10"/>
      <c r="B388" s="9"/>
      <c r="C388" s="10"/>
      <c r="D388" s="10"/>
      <c r="F388" s="12"/>
    </row>
    <row r="389" spans="1:6" s="11" customFormat="1" x14ac:dyDescent="0.25">
      <c r="A389" s="10"/>
      <c r="B389" s="9"/>
      <c r="C389" s="10"/>
      <c r="D389" s="10"/>
      <c r="F389" s="12"/>
    </row>
    <row r="390" spans="1:6" s="11" customFormat="1" x14ac:dyDescent="0.25">
      <c r="A390" s="10"/>
      <c r="B390" s="9"/>
      <c r="C390" s="10"/>
      <c r="D390" s="10"/>
      <c r="F390" s="12"/>
    </row>
    <row r="391" spans="1:6" s="11" customFormat="1" x14ac:dyDescent="0.25">
      <c r="A391" s="10"/>
      <c r="B391" s="9"/>
      <c r="C391" s="10"/>
      <c r="D391" s="10"/>
      <c r="F391" s="12"/>
    </row>
    <row r="392" spans="1:6" s="11" customFormat="1" x14ac:dyDescent="0.25">
      <c r="A392" s="10"/>
      <c r="B392" s="9"/>
      <c r="C392" s="10"/>
      <c r="D392" s="10"/>
      <c r="F392" s="12"/>
    </row>
    <row r="393" spans="1:6" s="11" customFormat="1" x14ac:dyDescent="0.25">
      <c r="A393" s="10"/>
      <c r="B393" s="9"/>
      <c r="C393" s="10"/>
      <c r="D393" s="10"/>
      <c r="F393" s="12"/>
    </row>
    <row r="394" spans="1:6" s="11" customFormat="1" x14ac:dyDescent="0.25">
      <c r="A394" s="10"/>
      <c r="B394" s="9"/>
      <c r="C394" s="10"/>
      <c r="D394" s="10"/>
      <c r="F394" s="12"/>
    </row>
    <row r="395" spans="1:6" s="11" customFormat="1" x14ac:dyDescent="0.25">
      <c r="A395" s="10"/>
      <c r="B395" s="9"/>
      <c r="C395" s="10"/>
      <c r="D395" s="10"/>
      <c r="F395" s="12"/>
    </row>
    <row r="396" spans="1:6" s="11" customFormat="1" x14ac:dyDescent="0.25">
      <c r="A396" s="10"/>
      <c r="B396" s="9"/>
      <c r="C396" s="10"/>
      <c r="D396" s="10"/>
      <c r="F396" s="12"/>
    </row>
    <row r="397" spans="1:6" s="11" customFormat="1" x14ac:dyDescent="0.25">
      <c r="A397" s="10"/>
      <c r="B397" s="9"/>
      <c r="C397" s="10"/>
      <c r="D397" s="10"/>
      <c r="F397" s="12"/>
    </row>
    <row r="398" spans="1:6" s="11" customFormat="1" x14ac:dyDescent="0.25">
      <c r="A398" s="10"/>
      <c r="B398" s="9"/>
      <c r="C398" s="10"/>
      <c r="D398" s="10"/>
      <c r="F398" s="12"/>
    </row>
    <row r="399" spans="1:6" s="11" customFormat="1" x14ac:dyDescent="0.25">
      <c r="A399" s="10"/>
      <c r="B399" s="9"/>
      <c r="C399" s="10"/>
      <c r="D399" s="10"/>
      <c r="F399" s="12"/>
    </row>
    <row r="400" spans="1:6" s="11" customFormat="1" x14ac:dyDescent="0.25">
      <c r="A400" s="10"/>
      <c r="B400" s="9"/>
      <c r="C400" s="10"/>
      <c r="D400" s="10"/>
      <c r="F400" s="12"/>
    </row>
    <row r="401" spans="1:6" s="11" customFormat="1" x14ac:dyDescent="0.25">
      <c r="A401" s="10"/>
      <c r="B401" s="9"/>
      <c r="C401" s="10"/>
      <c r="D401" s="10"/>
      <c r="F401" s="12"/>
    </row>
    <row r="402" spans="1:6" s="11" customFormat="1" x14ac:dyDescent="0.25">
      <c r="A402" s="10"/>
      <c r="B402" s="9"/>
      <c r="C402" s="10"/>
      <c r="D402" s="10"/>
      <c r="F402" s="12"/>
    </row>
    <row r="403" spans="1:6" s="11" customFormat="1" x14ac:dyDescent="0.25">
      <c r="A403" s="10"/>
      <c r="B403" s="9"/>
      <c r="C403" s="10"/>
      <c r="D403" s="10"/>
      <c r="F403" s="12"/>
    </row>
    <row r="404" spans="1:6" s="11" customFormat="1" x14ac:dyDescent="0.25">
      <c r="A404" s="10"/>
      <c r="B404" s="9"/>
      <c r="C404" s="10"/>
      <c r="D404" s="10"/>
      <c r="F404" s="12"/>
    </row>
    <row r="405" spans="1:6" s="11" customFormat="1" x14ac:dyDescent="0.25">
      <c r="A405" s="10"/>
      <c r="B405" s="9"/>
      <c r="C405" s="10"/>
      <c r="D405" s="10"/>
      <c r="F405" s="12"/>
    </row>
    <row r="406" spans="1:6" s="11" customFormat="1" x14ac:dyDescent="0.25">
      <c r="A406" s="10"/>
      <c r="B406" s="9"/>
      <c r="C406" s="10"/>
      <c r="D406" s="10"/>
      <c r="F406" s="12"/>
    </row>
    <row r="407" spans="1:6" s="11" customFormat="1" x14ac:dyDescent="0.25">
      <c r="A407" s="10"/>
      <c r="B407" s="9"/>
      <c r="C407" s="10"/>
      <c r="D407" s="10"/>
      <c r="F407" s="12"/>
    </row>
    <row r="408" spans="1:6" s="11" customFormat="1" x14ac:dyDescent="0.25">
      <c r="A408" s="10"/>
      <c r="B408" s="9"/>
      <c r="C408" s="10"/>
      <c r="D408" s="10"/>
      <c r="F408" s="12"/>
    </row>
    <row r="409" spans="1:6" s="11" customFormat="1" x14ac:dyDescent="0.25">
      <c r="A409" s="10"/>
      <c r="B409" s="9"/>
      <c r="C409" s="10"/>
      <c r="D409" s="10"/>
      <c r="F409" s="12"/>
    </row>
    <row r="410" spans="1:6" s="11" customFormat="1" x14ac:dyDescent="0.25">
      <c r="A410" s="10"/>
      <c r="B410" s="9"/>
      <c r="C410" s="10"/>
      <c r="D410" s="10"/>
      <c r="F410" s="12"/>
    </row>
    <row r="411" spans="1:6" s="11" customFormat="1" x14ac:dyDescent="0.25">
      <c r="A411" s="10"/>
      <c r="B411" s="9"/>
      <c r="C411" s="10"/>
      <c r="D411" s="10"/>
      <c r="F411" s="12"/>
    </row>
    <row r="412" spans="1:6" s="11" customFormat="1" x14ac:dyDescent="0.25">
      <c r="A412" s="10"/>
      <c r="B412" s="9"/>
      <c r="C412" s="10"/>
      <c r="D412" s="10"/>
      <c r="F412" s="12"/>
    </row>
    <row r="413" spans="1:6" s="11" customFormat="1" x14ac:dyDescent="0.25">
      <c r="A413" s="10"/>
      <c r="B413" s="9"/>
      <c r="C413" s="10"/>
      <c r="D413" s="10"/>
      <c r="F413" s="12"/>
    </row>
    <row r="414" spans="1:6" s="11" customFormat="1" x14ac:dyDescent="0.25">
      <c r="A414" s="10"/>
      <c r="B414" s="9"/>
      <c r="C414" s="10"/>
      <c r="D414" s="10"/>
      <c r="F414" s="12"/>
    </row>
    <row r="415" spans="1:6" s="11" customFormat="1" x14ac:dyDescent="0.25">
      <c r="A415" s="10"/>
      <c r="B415" s="9"/>
      <c r="C415" s="10"/>
      <c r="D415" s="10"/>
      <c r="F415" s="12"/>
    </row>
    <row r="416" spans="1:6" s="11" customFormat="1" x14ac:dyDescent="0.25">
      <c r="A416" s="10"/>
      <c r="B416" s="9"/>
      <c r="C416" s="10"/>
      <c r="D416" s="10"/>
      <c r="F416" s="12"/>
    </row>
    <row r="417" spans="1:6" s="11" customFormat="1" x14ac:dyDescent="0.25">
      <c r="A417" s="10"/>
      <c r="B417" s="9"/>
      <c r="C417" s="10"/>
      <c r="D417" s="10"/>
      <c r="F417" s="12"/>
    </row>
    <row r="418" spans="1:6" s="11" customFormat="1" x14ac:dyDescent="0.25">
      <c r="A418" s="10"/>
      <c r="B418" s="9"/>
      <c r="C418" s="10"/>
      <c r="D418" s="10"/>
      <c r="F418" s="12"/>
    </row>
    <row r="419" spans="1:6" s="11" customFormat="1" x14ac:dyDescent="0.25">
      <c r="A419" s="10"/>
      <c r="B419" s="9"/>
      <c r="C419" s="10"/>
      <c r="D419" s="10"/>
      <c r="F419" s="12"/>
    </row>
    <row r="420" spans="1:6" s="11" customFormat="1" x14ac:dyDescent="0.25">
      <c r="A420" s="10"/>
      <c r="B420" s="9"/>
      <c r="C420" s="10"/>
      <c r="D420" s="10"/>
      <c r="F420" s="12"/>
    </row>
    <row r="421" spans="1:6" s="11" customFormat="1" x14ac:dyDescent="0.25">
      <c r="A421" s="10"/>
      <c r="B421" s="9"/>
      <c r="C421" s="10"/>
      <c r="D421" s="10"/>
      <c r="F421" s="12"/>
    </row>
    <row r="422" spans="1:6" s="11" customFormat="1" x14ac:dyDescent="0.25">
      <c r="A422" s="10"/>
      <c r="B422" s="9"/>
      <c r="C422" s="10"/>
      <c r="D422" s="10"/>
      <c r="F422" s="12"/>
    </row>
    <row r="423" spans="1:6" s="11" customFormat="1" x14ac:dyDescent="0.25">
      <c r="A423" s="10"/>
      <c r="B423" s="9"/>
      <c r="C423" s="10"/>
      <c r="D423" s="10"/>
      <c r="F423" s="12"/>
    </row>
    <row r="424" spans="1:6" s="11" customFormat="1" x14ac:dyDescent="0.25">
      <c r="A424" s="10"/>
      <c r="B424" s="9"/>
      <c r="C424" s="10"/>
      <c r="D424" s="10"/>
      <c r="F424" s="12"/>
    </row>
    <row r="425" spans="1:6" s="11" customFormat="1" x14ac:dyDescent="0.25">
      <c r="A425" s="10"/>
      <c r="B425" s="9"/>
      <c r="C425" s="10"/>
      <c r="D425" s="10"/>
      <c r="F425" s="12"/>
    </row>
    <row r="426" spans="1:6" s="11" customFormat="1" x14ac:dyDescent="0.25">
      <c r="A426" s="10"/>
      <c r="B426" s="9"/>
      <c r="C426" s="10"/>
      <c r="D426" s="10"/>
      <c r="F426" s="12"/>
    </row>
    <row r="427" spans="1:6" s="11" customFormat="1" x14ac:dyDescent="0.25">
      <c r="A427" s="10"/>
      <c r="B427" s="9"/>
      <c r="C427" s="10"/>
      <c r="D427" s="10"/>
      <c r="F427" s="12"/>
    </row>
    <row r="428" spans="1:6" s="11" customFormat="1" x14ac:dyDescent="0.25">
      <c r="A428" s="10"/>
      <c r="B428" s="9"/>
      <c r="C428" s="10"/>
      <c r="D428" s="10"/>
      <c r="F428" s="12"/>
    </row>
    <row r="429" spans="1:6" s="11" customFormat="1" x14ac:dyDescent="0.25">
      <c r="A429" s="10"/>
      <c r="B429" s="9"/>
      <c r="C429" s="10"/>
      <c r="D429" s="10"/>
      <c r="F429" s="12"/>
    </row>
    <row r="430" spans="1:6" s="11" customFormat="1" x14ac:dyDescent="0.25">
      <c r="A430" s="10"/>
      <c r="B430" s="9"/>
      <c r="C430" s="10"/>
      <c r="D430" s="10"/>
      <c r="F430" s="12"/>
    </row>
    <row r="431" spans="1:6" s="11" customFormat="1" x14ac:dyDescent="0.25">
      <c r="A431" s="10"/>
      <c r="B431" s="9"/>
      <c r="C431" s="10"/>
      <c r="D431" s="10"/>
      <c r="F431" s="12"/>
    </row>
    <row r="432" spans="1:6" s="11" customFormat="1" x14ac:dyDescent="0.25">
      <c r="A432" s="10"/>
      <c r="B432" s="9"/>
      <c r="C432" s="10"/>
      <c r="D432" s="10"/>
      <c r="F432" s="12"/>
    </row>
    <row r="433" spans="1:6" s="11" customFormat="1" x14ac:dyDescent="0.25">
      <c r="A433" s="10"/>
      <c r="B433" s="9"/>
      <c r="C433" s="10"/>
      <c r="D433" s="10"/>
      <c r="F433" s="12"/>
    </row>
    <row r="434" spans="1:6" s="11" customFormat="1" x14ac:dyDescent="0.25">
      <c r="A434" s="10"/>
      <c r="B434" s="9"/>
      <c r="C434" s="10"/>
      <c r="D434" s="10"/>
      <c r="F434" s="12"/>
    </row>
    <row r="435" spans="1:6" s="11" customFormat="1" x14ac:dyDescent="0.25">
      <c r="A435" s="10"/>
      <c r="B435" s="9"/>
      <c r="C435" s="10"/>
      <c r="D435" s="10"/>
      <c r="F435" s="12"/>
    </row>
    <row r="436" spans="1:6" s="11" customFormat="1" x14ac:dyDescent="0.25">
      <c r="A436" s="10"/>
      <c r="B436" s="9"/>
      <c r="C436" s="10"/>
      <c r="D436" s="10"/>
      <c r="F436" s="12"/>
    </row>
    <row r="437" spans="1:6" s="11" customFormat="1" x14ac:dyDescent="0.25">
      <c r="A437" s="10"/>
      <c r="B437" s="9"/>
      <c r="C437" s="10"/>
      <c r="D437" s="10"/>
      <c r="F437" s="12"/>
    </row>
    <row r="438" spans="1:6" s="11" customFormat="1" x14ac:dyDescent="0.25">
      <c r="A438" s="10"/>
      <c r="B438" s="9"/>
      <c r="C438" s="10"/>
      <c r="D438" s="10"/>
      <c r="F438" s="12"/>
    </row>
    <row r="439" spans="1:6" s="11" customFormat="1" x14ac:dyDescent="0.25">
      <c r="A439" s="10"/>
      <c r="B439" s="9"/>
      <c r="C439" s="10"/>
      <c r="D439" s="10"/>
      <c r="F439" s="12"/>
    </row>
    <row r="440" spans="1:6" s="11" customFormat="1" x14ac:dyDescent="0.25">
      <c r="A440" s="10"/>
      <c r="B440" s="9"/>
      <c r="C440" s="10"/>
      <c r="D440" s="10"/>
      <c r="F440" s="12"/>
    </row>
    <row r="441" spans="1:6" s="11" customFormat="1" x14ac:dyDescent="0.25">
      <c r="A441" s="10"/>
      <c r="B441" s="9"/>
      <c r="C441" s="10"/>
      <c r="D441" s="10"/>
      <c r="F441" s="12"/>
    </row>
    <row r="442" spans="1:6" s="11" customFormat="1" x14ac:dyDescent="0.25">
      <c r="A442" s="10"/>
      <c r="B442" s="9"/>
      <c r="C442" s="10"/>
      <c r="D442" s="10"/>
      <c r="F442" s="12"/>
    </row>
    <row r="443" spans="1:6" s="11" customFormat="1" x14ac:dyDescent="0.25">
      <c r="A443" s="10"/>
      <c r="B443" s="9"/>
      <c r="C443" s="10"/>
      <c r="D443" s="10"/>
      <c r="F443" s="12"/>
    </row>
    <row r="444" spans="1:6" s="11" customFormat="1" x14ac:dyDescent="0.25">
      <c r="A444" s="10"/>
      <c r="B444" s="9"/>
      <c r="C444" s="10"/>
      <c r="D444" s="10"/>
      <c r="F444" s="12"/>
    </row>
    <row r="445" spans="1:6" s="11" customFormat="1" x14ac:dyDescent="0.25">
      <c r="A445" s="10"/>
      <c r="B445" s="9"/>
      <c r="C445" s="10"/>
      <c r="D445" s="10"/>
      <c r="F445" s="12"/>
    </row>
    <row r="446" spans="1:6" s="11" customFormat="1" x14ac:dyDescent="0.25">
      <c r="A446" s="10"/>
      <c r="B446" s="9"/>
      <c r="C446" s="10"/>
      <c r="D446" s="10"/>
      <c r="F446" s="12"/>
    </row>
    <row r="447" spans="1:6" s="11" customFormat="1" x14ac:dyDescent="0.25">
      <c r="A447" s="10"/>
      <c r="B447" s="9"/>
      <c r="C447" s="10"/>
      <c r="D447" s="10"/>
      <c r="F447" s="12"/>
    </row>
    <row r="448" spans="1:6" s="11" customFormat="1" x14ac:dyDescent="0.25">
      <c r="A448" s="10"/>
      <c r="B448" s="9"/>
      <c r="C448" s="10"/>
      <c r="D448" s="10"/>
      <c r="F448" s="12"/>
    </row>
    <row r="449" spans="1:6" s="11" customFormat="1" x14ac:dyDescent="0.25">
      <c r="A449" s="10"/>
      <c r="B449" s="9"/>
      <c r="C449" s="10"/>
      <c r="D449" s="10"/>
      <c r="F449" s="12"/>
    </row>
    <row r="450" spans="1:6" s="11" customFormat="1" x14ac:dyDescent="0.25">
      <c r="A450" s="10"/>
      <c r="B450" s="9"/>
      <c r="C450" s="10"/>
      <c r="D450" s="10"/>
      <c r="F450" s="12"/>
    </row>
    <row r="451" spans="1:6" s="11" customFormat="1" x14ac:dyDescent="0.25">
      <c r="A451" s="10"/>
      <c r="B451" s="9"/>
      <c r="C451" s="10"/>
      <c r="D451" s="10"/>
      <c r="F451" s="12"/>
    </row>
    <row r="452" spans="1:6" s="11" customFormat="1" x14ac:dyDescent="0.25">
      <c r="A452" s="10"/>
      <c r="B452" s="9"/>
      <c r="C452" s="10"/>
      <c r="D452" s="10"/>
      <c r="F452" s="12"/>
    </row>
    <row r="453" spans="1:6" s="11" customFormat="1" x14ac:dyDescent="0.25">
      <c r="A453" s="10"/>
      <c r="B453" s="9"/>
      <c r="C453" s="10"/>
      <c r="D453" s="10"/>
      <c r="F453" s="12"/>
    </row>
    <row r="454" spans="1:6" s="11" customFormat="1" x14ac:dyDescent="0.25">
      <c r="A454" s="10"/>
      <c r="B454" s="9"/>
      <c r="C454" s="10"/>
      <c r="D454" s="10"/>
      <c r="F454" s="12"/>
    </row>
    <row r="455" spans="1:6" s="11" customFormat="1" x14ac:dyDescent="0.25">
      <c r="A455" s="10"/>
      <c r="B455" s="9"/>
      <c r="C455" s="10"/>
      <c r="D455" s="10"/>
      <c r="F455" s="12"/>
    </row>
    <row r="456" spans="1:6" s="11" customFormat="1" x14ac:dyDescent="0.25">
      <c r="A456" s="10"/>
      <c r="B456" s="9"/>
      <c r="C456" s="10"/>
      <c r="D456" s="10"/>
      <c r="F456" s="12"/>
    </row>
    <row r="457" spans="1:6" s="11" customFormat="1" x14ac:dyDescent="0.25">
      <c r="A457" s="10"/>
      <c r="B457" s="9"/>
      <c r="C457" s="10"/>
      <c r="D457" s="10"/>
      <c r="F457" s="12"/>
    </row>
    <row r="458" spans="1:6" s="11" customFormat="1" x14ac:dyDescent="0.25">
      <c r="A458" s="10"/>
      <c r="B458" s="9"/>
      <c r="C458" s="10"/>
      <c r="D458" s="10"/>
      <c r="F458" s="12"/>
    </row>
    <row r="459" spans="1:6" s="11" customFormat="1" x14ac:dyDescent="0.25">
      <c r="A459" s="10"/>
      <c r="B459" s="9"/>
      <c r="C459" s="10"/>
      <c r="D459" s="10"/>
      <c r="F459" s="12"/>
    </row>
    <row r="460" spans="1:6" s="11" customFormat="1" x14ac:dyDescent="0.25">
      <c r="A460" s="10"/>
      <c r="B460" s="9"/>
      <c r="C460" s="10"/>
      <c r="D460" s="10"/>
      <c r="F460" s="12"/>
    </row>
    <row r="461" spans="1:6" s="11" customFormat="1" x14ac:dyDescent="0.25">
      <c r="A461" s="10"/>
      <c r="B461" s="9"/>
      <c r="C461" s="10"/>
      <c r="D461" s="10"/>
      <c r="F461" s="12"/>
    </row>
    <row r="462" spans="1:6" s="11" customFormat="1" x14ac:dyDescent="0.25">
      <c r="A462" s="10"/>
      <c r="B462" s="9"/>
      <c r="C462" s="10"/>
      <c r="D462" s="10"/>
      <c r="F462" s="12"/>
    </row>
    <row r="463" spans="1:6" s="11" customFormat="1" x14ac:dyDescent="0.25">
      <c r="A463" s="10"/>
      <c r="B463" s="9"/>
      <c r="C463" s="10"/>
      <c r="D463" s="10"/>
      <c r="F463" s="12"/>
    </row>
    <row r="464" spans="1:6" s="11" customFormat="1" x14ac:dyDescent="0.25">
      <c r="A464" s="10"/>
      <c r="B464" s="9"/>
      <c r="C464" s="10"/>
      <c r="D464" s="10"/>
      <c r="F464" s="12"/>
    </row>
    <row r="465" spans="1:6" s="11" customFormat="1" x14ac:dyDescent="0.25">
      <c r="A465" s="10"/>
      <c r="B465" s="9"/>
      <c r="C465" s="10"/>
      <c r="D465" s="10"/>
      <c r="F465" s="12"/>
    </row>
    <row r="466" spans="1:6" s="11" customFormat="1" x14ac:dyDescent="0.25">
      <c r="A466" s="10"/>
      <c r="B466" s="9"/>
      <c r="C466" s="10"/>
      <c r="D466" s="10"/>
      <c r="F466" s="12"/>
    </row>
    <row r="467" spans="1:6" s="11" customFormat="1" x14ac:dyDescent="0.25">
      <c r="A467" s="10"/>
      <c r="B467" s="9"/>
      <c r="C467" s="10"/>
      <c r="D467" s="10"/>
      <c r="F467" s="12"/>
    </row>
    <row r="468" spans="1:6" s="11" customFormat="1" x14ac:dyDescent="0.25">
      <c r="A468" s="10"/>
      <c r="B468" s="9"/>
      <c r="C468" s="10"/>
      <c r="D468" s="10"/>
      <c r="F468" s="12"/>
    </row>
    <row r="469" spans="1:6" s="11" customFormat="1" x14ac:dyDescent="0.25">
      <c r="A469" s="10"/>
      <c r="B469" s="9"/>
      <c r="C469" s="10"/>
      <c r="D469" s="10"/>
      <c r="F469" s="12"/>
    </row>
    <row r="470" spans="1:6" s="11" customFormat="1" x14ac:dyDescent="0.25">
      <c r="A470" s="10"/>
      <c r="B470" s="9"/>
      <c r="C470" s="10"/>
      <c r="D470" s="10"/>
      <c r="F470" s="12"/>
    </row>
    <row r="471" spans="1:6" s="11" customFormat="1" x14ac:dyDescent="0.25">
      <c r="A471" s="10"/>
      <c r="B471" s="9"/>
      <c r="C471" s="10"/>
      <c r="D471" s="10"/>
      <c r="F471" s="12"/>
    </row>
    <row r="472" spans="1:6" s="11" customFormat="1" x14ac:dyDescent="0.25">
      <c r="A472" s="10"/>
      <c r="B472" s="9"/>
      <c r="C472" s="10"/>
      <c r="D472" s="10"/>
      <c r="F472" s="12"/>
    </row>
    <row r="473" spans="1:6" s="11" customFormat="1" x14ac:dyDescent="0.25">
      <c r="A473" s="10"/>
      <c r="B473" s="9"/>
      <c r="C473" s="10"/>
      <c r="D473" s="10"/>
      <c r="F473" s="12"/>
    </row>
    <row r="474" spans="1:6" s="11" customFormat="1" x14ac:dyDescent="0.25">
      <c r="A474" s="10"/>
      <c r="B474" s="9"/>
      <c r="C474" s="10"/>
      <c r="D474" s="10"/>
      <c r="F474" s="12"/>
    </row>
    <row r="475" spans="1:6" s="11" customFormat="1" x14ac:dyDescent="0.25">
      <c r="A475" s="10"/>
      <c r="B475" s="9"/>
      <c r="C475" s="10"/>
      <c r="D475" s="10"/>
      <c r="F475" s="12"/>
    </row>
    <row r="476" spans="1:6" s="11" customFormat="1" x14ac:dyDescent="0.25">
      <c r="A476" s="10"/>
      <c r="B476" s="9"/>
      <c r="C476" s="10"/>
      <c r="D476" s="10"/>
      <c r="F476" s="12"/>
    </row>
    <row r="477" spans="1:6" s="11" customFormat="1" x14ac:dyDescent="0.25">
      <c r="A477" s="10"/>
      <c r="B477" s="9"/>
      <c r="C477" s="10"/>
      <c r="D477" s="10"/>
      <c r="F477" s="12"/>
    </row>
    <row r="478" spans="1:6" s="11" customFormat="1" x14ac:dyDescent="0.25">
      <c r="A478" s="10"/>
      <c r="B478" s="9"/>
      <c r="C478" s="10"/>
      <c r="D478" s="10"/>
      <c r="F478" s="12"/>
    </row>
    <row r="479" spans="1:6" s="11" customFormat="1" x14ac:dyDescent="0.25">
      <c r="A479" s="10"/>
      <c r="B479" s="9"/>
      <c r="C479" s="10"/>
      <c r="D479" s="10"/>
      <c r="F479" s="12"/>
    </row>
    <row r="480" spans="1:6" s="11" customFormat="1" x14ac:dyDescent="0.25">
      <c r="A480" s="10"/>
      <c r="B480" s="9"/>
      <c r="C480" s="10"/>
      <c r="D480" s="10"/>
      <c r="F480" s="12"/>
    </row>
    <row r="481" spans="1:6" s="11" customFormat="1" x14ac:dyDescent="0.25">
      <c r="A481" s="10"/>
      <c r="B481" s="9"/>
      <c r="C481" s="10"/>
      <c r="D481" s="10"/>
      <c r="F481" s="12"/>
    </row>
    <row r="482" spans="1:6" s="11" customFormat="1" x14ac:dyDescent="0.25">
      <c r="A482" s="10"/>
      <c r="B482" s="9"/>
      <c r="C482" s="10"/>
      <c r="D482" s="10"/>
      <c r="F482" s="12"/>
    </row>
    <row r="483" spans="1:6" s="11" customFormat="1" x14ac:dyDescent="0.25">
      <c r="A483" s="10"/>
      <c r="B483" s="9"/>
      <c r="C483" s="10"/>
      <c r="D483" s="10"/>
      <c r="F483" s="12"/>
    </row>
    <row r="484" spans="1:6" s="11" customFormat="1" x14ac:dyDescent="0.25">
      <c r="A484" s="10"/>
      <c r="B484" s="9"/>
      <c r="C484" s="10"/>
      <c r="D484" s="10"/>
      <c r="F484" s="12"/>
    </row>
    <row r="485" spans="1:6" s="11" customFormat="1" x14ac:dyDescent="0.25">
      <c r="A485" s="10"/>
      <c r="B485" s="9"/>
      <c r="C485" s="10"/>
      <c r="D485" s="10"/>
      <c r="F485" s="12"/>
    </row>
    <row r="486" spans="1:6" s="11" customFormat="1" x14ac:dyDescent="0.25">
      <c r="A486" s="10"/>
      <c r="B486" s="9"/>
      <c r="C486" s="10"/>
      <c r="D486" s="10"/>
      <c r="F486" s="12"/>
    </row>
    <row r="487" spans="1:6" s="11" customFormat="1" x14ac:dyDescent="0.25">
      <c r="A487" s="10"/>
      <c r="B487" s="9"/>
      <c r="C487" s="10"/>
      <c r="D487" s="10"/>
      <c r="F487" s="12"/>
    </row>
    <row r="488" spans="1:6" s="11" customFormat="1" x14ac:dyDescent="0.25">
      <c r="A488" s="10"/>
      <c r="B488" s="9"/>
      <c r="C488" s="10"/>
      <c r="D488" s="10"/>
      <c r="F488" s="12"/>
    </row>
    <row r="489" spans="1:6" s="11" customFormat="1" x14ac:dyDescent="0.25">
      <c r="A489" s="10"/>
      <c r="B489" s="9"/>
      <c r="C489" s="10"/>
      <c r="D489" s="10"/>
      <c r="F489" s="12"/>
    </row>
    <row r="490" spans="1:6" s="11" customFormat="1" x14ac:dyDescent="0.25">
      <c r="A490" s="10"/>
      <c r="B490" s="9"/>
      <c r="C490" s="10"/>
      <c r="D490" s="10"/>
      <c r="F490" s="12"/>
    </row>
    <row r="491" spans="1:6" s="11" customFormat="1" x14ac:dyDescent="0.25">
      <c r="A491" s="10"/>
      <c r="B491" s="9"/>
      <c r="C491" s="10"/>
      <c r="D491" s="10"/>
      <c r="F491" s="12"/>
    </row>
    <row r="492" spans="1:6" s="11" customFormat="1" x14ac:dyDescent="0.25">
      <c r="A492" s="10"/>
      <c r="B492" s="9"/>
      <c r="C492" s="10"/>
      <c r="D492" s="10"/>
      <c r="F492" s="12"/>
    </row>
    <row r="493" spans="1:6" s="11" customFormat="1" x14ac:dyDescent="0.25">
      <c r="A493" s="10"/>
      <c r="B493" s="9"/>
      <c r="C493" s="10"/>
      <c r="D493" s="10"/>
      <c r="F493" s="12"/>
    </row>
    <row r="494" spans="1:6" s="11" customFormat="1" x14ac:dyDescent="0.25">
      <c r="A494" s="10"/>
      <c r="B494" s="9"/>
      <c r="C494" s="10"/>
      <c r="D494" s="10"/>
      <c r="F494" s="12"/>
    </row>
    <row r="495" spans="1:6" s="11" customFormat="1" x14ac:dyDescent="0.25">
      <c r="A495" s="10"/>
      <c r="B495" s="9"/>
      <c r="C495" s="10"/>
      <c r="D495" s="10"/>
      <c r="F495" s="12"/>
    </row>
    <row r="496" spans="1:6" s="11" customFormat="1" x14ac:dyDescent="0.25">
      <c r="A496" s="10"/>
      <c r="B496" s="9"/>
      <c r="C496" s="10"/>
      <c r="D496" s="10"/>
      <c r="F496" s="12"/>
    </row>
    <row r="497" spans="1:6" s="11" customFormat="1" x14ac:dyDescent="0.25">
      <c r="A497" s="10"/>
      <c r="B497" s="9"/>
      <c r="C497" s="10"/>
      <c r="D497" s="10"/>
      <c r="F497" s="12"/>
    </row>
    <row r="498" spans="1:6" s="11" customFormat="1" x14ac:dyDescent="0.25">
      <c r="A498" s="10"/>
      <c r="B498" s="9"/>
      <c r="C498" s="10"/>
      <c r="D498" s="10"/>
      <c r="F498" s="12"/>
    </row>
    <row r="499" spans="1:6" s="11" customFormat="1" x14ac:dyDescent="0.25">
      <c r="A499" s="10"/>
      <c r="B499" s="9"/>
      <c r="C499" s="10"/>
      <c r="D499" s="10"/>
      <c r="F499" s="12"/>
    </row>
    <row r="500" spans="1:6" s="11" customFormat="1" x14ac:dyDescent="0.25">
      <c r="A500" s="10"/>
      <c r="B500" s="9"/>
      <c r="C500" s="10"/>
      <c r="D500" s="10"/>
      <c r="F500" s="12"/>
    </row>
    <row r="501" spans="1:6" s="11" customFormat="1" x14ac:dyDescent="0.25">
      <c r="A501" s="10"/>
      <c r="B501" s="9"/>
      <c r="C501" s="10"/>
      <c r="D501" s="10"/>
      <c r="F501" s="12"/>
    </row>
    <row r="502" spans="1:6" s="11" customFormat="1" x14ac:dyDescent="0.25">
      <c r="A502" s="10"/>
      <c r="B502" s="9"/>
      <c r="C502" s="10"/>
      <c r="D502" s="10"/>
      <c r="F502" s="12"/>
    </row>
    <row r="503" spans="1:6" s="11" customFormat="1" x14ac:dyDescent="0.25">
      <c r="A503" s="10"/>
      <c r="B503" s="9"/>
      <c r="C503" s="10"/>
      <c r="D503" s="10"/>
      <c r="F503" s="12"/>
    </row>
    <row r="504" spans="1:6" s="11" customFormat="1" x14ac:dyDescent="0.25">
      <c r="A504" s="10"/>
      <c r="B504" s="9"/>
      <c r="C504" s="10"/>
      <c r="D504" s="10"/>
      <c r="F504" s="12"/>
    </row>
    <row r="505" spans="1:6" s="11" customFormat="1" x14ac:dyDescent="0.25">
      <c r="A505" s="10"/>
      <c r="B505" s="9"/>
      <c r="C505" s="10"/>
      <c r="D505" s="10"/>
      <c r="F505" s="12"/>
    </row>
    <row r="506" spans="1:6" s="11" customFormat="1" x14ac:dyDescent="0.25">
      <c r="A506" s="10"/>
      <c r="B506" s="9"/>
      <c r="C506" s="10"/>
      <c r="D506" s="10"/>
      <c r="F506" s="12"/>
    </row>
    <row r="507" spans="1:6" s="11" customFormat="1" x14ac:dyDescent="0.25">
      <c r="A507" s="10"/>
      <c r="B507" s="9"/>
      <c r="C507" s="10"/>
      <c r="D507" s="10"/>
      <c r="F507" s="12"/>
    </row>
    <row r="508" spans="1:6" s="11" customFormat="1" x14ac:dyDescent="0.25">
      <c r="A508" s="10"/>
      <c r="B508" s="9"/>
      <c r="C508" s="10"/>
      <c r="D508" s="10"/>
      <c r="F508" s="12"/>
    </row>
    <row r="509" spans="1:6" s="11" customFormat="1" x14ac:dyDescent="0.25">
      <c r="A509" s="10"/>
      <c r="B509" s="9"/>
      <c r="C509" s="10"/>
      <c r="D509" s="10"/>
      <c r="F509" s="12"/>
    </row>
    <row r="510" spans="1:6" s="11" customFormat="1" x14ac:dyDescent="0.25">
      <c r="A510" s="10"/>
      <c r="B510" s="9"/>
      <c r="C510" s="10"/>
      <c r="D510" s="10"/>
      <c r="F510" s="12"/>
    </row>
    <row r="511" spans="1:6" s="11" customFormat="1" x14ac:dyDescent="0.25">
      <c r="A511" s="10"/>
      <c r="B511" s="9"/>
      <c r="C511" s="10"/>
      <c r="D511" s="10"/>
      <c r="F511" s="12"/>
    </row>
    <row r="512" spans="1:6" s="11" customFormat="1" x14ac:dyDescent="0.25">
      <c r="A512" s="10"/>
      <c r="B512" s="9"/>
      <c r="C512" s="10"/>
      <c r="D512" s="10"/>
      <c r="F512" s="12"/>
    </row>
    <row r="513" spans="1:6" s="11" customFormat="1" x14ac:dyDescent="0.25">
      <c r="A513" s="10"/>
      <c r="B513" s="9"/>
      <c r="C513" s="10"/>
      <c r="D513" s="10"/>
      <c r="F513" s="12"/>
    </row>
    <row r="514" spans="1:6" s="11" customFormat="1" x14ac:dyDescent="0.25">
      <c r="A514" s="10"/>
      <c r="B514" s="9"/>
      <c r="C514" s="10"/>
      <c r="D514" s="10"/>
      <c r="F514" s="12"/>
    </row>
    <row r="515" spans="1:6" s="11" customFormat="1" x14ac:dyDescent="0.25">
      <c r="A515" s="10"/>
      <c r="B515" s="9"/>
      <c r="C515" s="10"/>
      <c r="D515" s="10"/>
      <c r="F515" s="12"/>
    </row>
    <row r="516" spans="1:6" s="11" customFormat="1" x14ac:dyDescent="0.25">
      <c r="A516" s="10"/>
      <c r="B516" s="9"/>
      <c r="C516" s="10"/>
      <c r="D516" s="10"/>
      <c r="F516" s="12"/>
    </row>
    <row r="517" spans="1:6" s="11" customFormat="1" x14ac:dyDescent="0.25">
      <c r="A517" s="10"/>
      <c r="B517" s="9"/>
      <c r="C517" s="10"/>
      <c r="D517" s="10"/>
      <c r="F517" s="12"/>
    </row>
    <row r="518" spans="1:6" s="11" customFormat="1" x14ac:dyDescent="0.25">
      <c r="A518" s="10"/>
      <c r="B518" s="9"/>
      <c r="C518" s="10"/>
      <c r="D518" s="10"/>
      <c r="F518" s="12"/>
    </row>
    <row r="519" spans="1:6" s="11" customFormat="1" x14ac:dyDescent="0.25">
      <c r="A519" s="10"/>
      <c r="B519" s="9"/>
      <c r="C519" s="10"/>
      <c r="D519" s="10"/>
      <c r="F519" s="12"/>
    </row>
    <row r="520" spans="1:6" s="11" customFormat="1" x14ac:dyDescent="0.25">
      <c r="A520" s="10"/>
      <c r="B520" s="9"/>
      <c r="C520" s="10"/>
      <c r="D520" s="10"/>
      <c r="F520" s="12"/>
    </row>
    <row r="521" spans="1:6" s="11" customFormat="1" x14ac:dyDescent="0.25">
      <c r="A521" s="10"/>
      <c r="B521" s="9"/>
      <c r="C521" s="10"/>
      <c r="D521" s="10"/>
      <c r="F521" s="12"/>
    </row>
    <row r="522" spans="1:6" s="11" customFormat="1" x14ac:dyDescent="0.25">
      <c r="A522" s="10"/>
      <c r="B522" s="9"/>
      <c r="C522" s="10"/>
      <c r="D522" s="10"/>
      <c r="F522" s="12"/>
    </row>
    <row r="523" spans="1:6" s="11" customFormat="1" x14ac:dyDescent="0.25">
      <c r="A523" s="10"/>
      <c r="B523" s="9"/>
      <c r="C523" s="10"/>
      <c r="D523" s="10"/>
      <c r="F523" s="12"/>
    </row>
    <row r="524" spans="1:6" s="11" customFormat="1" x14ac:dyDescent="0.25">
      <c r="A524" s="10"/>
      <c r="B524" s="9"/>
      <c r="C524" s="10"/>
      <c r="D524" s="10"/>
      <c r="F524" s="12"/>
    </row>
    <row r="525" spans="1:6" s="11" customFormat="1" x14ac:dyDescent="0.25">
      <c r="A525" s="10"/>
      <c r="B525" s="9"/>
      <c r="C525" s="10"/>
      <c r="D525" s="10"/>
      <c r="F525" s="12"/>
    </row>
    <row r="526" spans="1:6" s="11" customFormat="1" x14ac:dyDescent="0.25">
      <c r="A526" s="10"/>
      <c r="B526" s="9"/>
      <c r="C526" s="10"/>
      <c r="D526" s="10"/>
      <c r="F526" s="12"/>
    </row>
    <row r="527" spans="1:6" s="11" customFormat="1" x14ac:dyDescent="0.25">
      <c r="A527" s="10"/>
      <c r="B527" s="9"/>
      <c r="C527" s="10"/>
      <c r="D527" s="10"/>
      <c r="F527" s="12"/>
    </row>
    <row r="528" spans="1:6" s="11" customFormat="1" x14ac:dyDescent="0.25">
      <c r="A528" s="10"/>
      <c r="B528" s="9"/>
      <c r="C528" s="10"/>
      <c r="D528" s="10"/>
      <c r="F528" s="12"/>
    </row>
    <row r="529" spans="1:6" s="11" customFormat="1" x14ac:dyDescent="0.25">
      <c r="A529" s="10"/>
      <c r="B529" s="9"/>
      <c r="C529" s="10"/>
      <c r="D529" s="10"/>
      <c r="F529" s="12"/>
    </row>
    <row r="530" spans="1:6" s="11" customFormat="1" x14ac:dyDescent="0.25">
      <c r="A530" s="10"/>
      <c r="B530" s="9"/>
      <c r="C530" s="10"/>
      <c r="D530" s="10"/>
      <c r="F530" s="12"/>
    </row>
    <row r="531" spans="1:6" s="11" customFormat="1" x14ac:dyDescent="0.25">
      <c r="A531" s="10"/>
      <c r="B531" s="9"/>
      <c r="C531" s="10"/>
      <c r="D531" s="10"/>
      <c r="F531" s="12"/>
    </row>
    <row r="532" spans="1:6" s="11" customFormat="1" x14ac:dyDescent="0.25">
      <c r="A532" s="10"/>
      <c r="B532" s="9"/>
      <c r="C532" s="10"/>
      <c r="D532" s="10"/>
      <c r="F532" s="12"/>
    </row>
    <row r="533" spans="1:6" s="11" customFormat="1" x14ac:dyDescent="0.25">
      <c r="A533" s="10"/>
      <c r="B533" s="9"/>
      <c r="C533" s="10"/>
      <c r="D533" s="10"/>
      <c r="F533" s="12"/>
    </row>
    <row r="534" spans="1:6" s="11" customFormat="1" x14ac:dyDescent="0.25">
      <c r="A534" s="10"/>
      <c r="B534" s="9"/>
      <c r="C534" s="10"/>
      <c r="D534" s="10"/>
      <c r="F534" s="12"/>
    </row>
    <row r="535" spans="1:6" s="11" customFormat="1" x14ac:dyDescent="0.25">
      <c r="A535" s="10"/>
      <c r="B535" s="9"/>
      <c r="C535" s="10"/>
      <c r="D535" s="10"/>
      <c r="F535" s="12"/>
    </row>
    <row r="536" spans="1:6" s="11" customFormat="1" x14ac:dyDescent="0.25">
      <c r="A536" s="10"/>
      <c r="B536" s="9"/>
      <c r="C536" s="10"/>
      <c r="D536" s="10"/>
      <c r="F536" s="12"/>
    </row>
    <row r="537" spans="1:6" s="11" customFormat="1" x14ac:dyDescent="0.25">
      <c r="A537" s="10"/>
      <c r="B537" s="9"/>
      <c r="C537" s="10"/>
      <c r="D537" s="10"/>
      <c r="F537" s="12"/>
    </row>
    <row r="538" spans="1:6" s="11" customFormat="1" x14ac:dyDescent="0.25">
      <c r="A538" s="10"/>
      <c r="B538" s="9"/>
      <c r="C538" s="10"/>
      <c r="D538" s="10"/>
      <c r="F538" s="12"/>
    </row>
    <row r="539" spans="1:6" s="11" customFormat="1" x14ac:dyDescent="0.25">
      <c r="A539" s="10"/>
      <c r="B539" s="9"/>
      <c r="C539" s="10"/>
      <c r="D539" s="10"/>
      <c r="F539" s="12"/>
    </row>
    <row r="540" spans="1:6" s="11" customFormat="1" x14ac:dyDescent="0.25">
      <c r="A540" s="10"/>
      <c r="B540" s="9"/>
      <c r="C540" s="10"/>
      <c r="D540" s="10"/>
      <c r="F540" s="12"/>
    </row>
    <row r="541" spans="1:6" s="11" customFormat="1" x14ac:dyDescent="0.25">
      <c r="A541" s="10"/>
      <c r="B541" s="9"/>
      <c r="C541" s="10"/>
      <c r="D541" s="10"/>
      <c r="F541" s="12"/>
    </row>
    <row r="542" spans="1:6" s="11" customFormat="1" x14ac:dyDescent="0.25">
      <c r="A542" s="10"/>
      <c r="B542" s="9"/>
      <c r="C542" s="10"/>
      <c r="D542" s="10"/>
      <c r="F542" s="12"/>
    </row>
    <row r="543" spans="1:6" s="11" customFormat="1" x14ac:dyDescent="0.25">
      <c r="A543" s="10"/>
      <c r="B543" s="9"/>
      <c r="C543" s="10"/>
      <c r="D543" s="10"/>
      <c r="F543" s="12"/>
    </row>
    <row r="544" spans="1:6" s="11" customFormat="1" x14ac:dyDescent="0.25">
      <c r="A544" s="10"/>
      <c r="B544" s="9"/>
      <c r="C544" s="10"/>
      <c r="D544" s="10"/>
      <c r="F544" s="12"/>
    </row>
    <row r="545" spans="1:6" s="11" customFormat="1" x14ac:dyDescent="0.25">
      <c r="A545" s="10"/>
      <c r="B545" s="9"/>
      <c r="C545" s="10"/>
      <c r="D545" s="10"/>
      <c r="F545" s="12"/>
    </row>
    <row r="546" spans="1:6" s="11" customFormat="1" x14ac:dyDescent="0.25">
      <c r="A546" s="10"/>
      <c r="B546" s="9"/>
      <c r="C546" s="10"/>
      <c r="D546" s="10"/>
      <c r="F546" s="12"/>
    </row>
    <row r="547" spans="1:6" s="11" customFormat="1" x14ac:dyDescent="0.25">
      <c r="A547" s="10"/>
      <c r="B547" s="9"/>
      <c r="C547" s="10"/>
      <c r="D547" s="10"/>
      <c r="F547" s="12"/>
    </row>
    <row r="548" spans="1:6" s="11" customFormat="1" x14ac:dyDescent="0.25">
      <c r="A548" s="10"/>
      <c r="B548" s="9"/>
      <c r="C548" s="10"/>
      <c r="D548" s="10"/>
      <c r="F548" s="12"/>
    </row>
    <row r="549" spans="1:6" s="11" customFormat="1" x14ac:dyDescent="0.25">
      <c r="A549" s="10"/>
      <c r="B549" s="9"/>
      <c r="C549" s="10"/>
      <c r="D549" s="10"/>
      <c r="F549" s="12"/>
    </row>
    <row r="550" spans="1:6" s="11" customFormat="1" x14ac:dyDescent="0.25">
      <c r="A550" s="10"/>
      <c r="B550" s="9"/>
      <c r="C550" s="10"/>
      <c r="D550" s="10"/>
      <c r="F550" s="12"/>
    </row>
    <row r="551" spans="1:6" s="11" customFormat="1" x14ac:dyDescent="0.25">
      <c r="A551" s="10"/>
      <c r="B551" s="9"/>
      <c r="C551" s="10"/>
      <c r="D551" s="10"/>
      <c r="F551" s="12"/>
    </row>
    <row r="552" spans="1:6" s="11" customFormat="1" x14ac:dyDescent="0.25">
      <c r="A552" s="10"/>
      <c r="B552" s="9"/>
      <c r="C552" s="10"/>
      <c r="D552" s="10"/>
      <c r="F552" s="12"/>
    </row>
    <row r="553" spans="1:6" s="11" customFormat="1" x14ac:dyDescent="0.25">
      <c r="A553" s="10"/>
      <c r="B553" s="9"/>
      <c r="C553" s="10"/>
      <c r="D553" s="10"/>
      <c r="F553" s="12"/>
    </row>
    <row r="554" spans="1:6" s="11" customFormat="1" x14ac:dyDescent="0.25">
      <c r="A554" s="10"/>
      <c r="B554" s="9"/>
      <c r="C554" s="10"/>
      <c r="D554" s="10"/>
      <c r="F554" s="12"/>
    </row>
    <row r="555" spans="1:6" s="11" customFormat="1" x14ac:dyDescent="0.25">
      <c r="A555" s="10"/>
      <c r="B555" s="9"/>
      <c r="C555" s="10"/>
      <c r="D555" s="10"/>
      <c r="F555" s="12"/>
    </row>
    <row r="556" spans="1:6" s="11" customFormat="1" x14ac:dyDescent="0.25">
      <c r="A556" s="10"/>
      <c r="B556" s="9"/>
      <c r="C556" s="10"/>
      <c r="D556" s="10"/>
      <c r="F556" s="12"/>
    </row>
    <row r="557" spans="1:6" s="11" customFormat="1" x14ac:dyDescent="0.25">
      <c r="A557" s="10"/>
      <c r="B557" s="9"/>
      <c r="C557" s="10"/>
      <c r="D557" s="10"/>
      <c r="F557" s="12"/>
    </row>
    <row r="558" spans="1:6" s="11" customFormat="1" x14ac:dyDescent="0.25">
      <c r="A558" s="10"/>
      <c r="B558" s="9"/>
      <c r="C558" s="10"/>
      <c r="D558" s="10"/>
      <c r="F558" s="12"/>
    </row>
    <row r="559" spans="1:6" s="11" customFormat="1" x14ac:dyDescent="0.25">
      <c r="A559" s="10"/>
      <c r="B559" s="9"/>
      <c r="C559" s="10"/>
      <c r="D559" s="10"/>
      <c r="F559" s="12"/>
    </row>
    <row r="560" spans="1:6" s="11" customFormat="1" x14ac:dyDescent="0.25">
      <c r="A560" s="10"/>
      <c r="B560" s="9"/>
      <c r="C560" s="10"/>
      <c r="D560" s="10"/>
      <c r="F560" s="12"/>
    </row>
    <row r="561" spans="1:6" s="11" customFormat="1" x14ac:dyDescent="0.25">
      <c r="A561" s="10"/>
      <c r="B561" s="9"/>
      <c r="C561" s="10"/>
      <c r="D561" s="10"/>
      <c r="F561" s="12"/>
    </row>
    <row r="562" spans="1:6" s="11" customFormat="1" x14ac:dyDescent="0.25">
      <c r="A562" s="10"/>
      <c r="B562" s="9"/>
      <c r="C562" s="10"/>
      <c r="D562" s="10"/>
      <c r="F562" s="12"/>
    </row>
    <row r="563" spans="1:6" s="11" customFormat="1" x14ac:dyDescent="0.25">
      <c r="A563" s="10"/>
      <c r="B563" s="9"/>
      <c r="C563" s="10"/>
      <c r="D563" s="10"/>
      <c r="F563" s="12"/>
    </row>
    <row r="564" spans="1:6" s="11" customFormat="1" x14ac:dyDescent="0.25">
      <c r="A564" s="10"/>
      <c r="B564" s="9"/>
      <c r="C564" s="10"/>
      <c r="D564" s="10"/>
      <c r="F564" s="12"/>
    </row>
    <row r="565" spans="1:6" s="11" customFormat="1" x14ac:dyDescent="0.25">
      <c r="A565" s="10"/>
      <c r="B565" s="9"/>
      <c r="C565" s="10"/>
      <c r="D565" s="10"/>
      <c r="F565" s="12"/>
    </row>
    <row r="566" spans="1:6" s="11" customFormat="1" x14ac:dyDescent="0.25">
      <c r="A566" s="10"/>
      <c r="B566" s="9"/>
      <c r="C566" s="10"/>
      <c r="D566" s="10"/>
      <c r="F566" s="12"/>
    </row>
    <row r="567" spans="1:6" s="11" customFormat="1" x14ac:dyDescent="0.25">
      <c r="A567" s="10"/>
      <c r="B567" s="9"/>
      <c r="C567" s="10"/>
      <c r="D567" s="10"/>
      <c r="F567" s="12"/>
    </row>
    <row r="568" spans="1:6" s="11" customFormat="1" x14ac:dyDescent="0.25">
      <c r="A568" s="10"/>
      <c r="B568" s="9"/>
      <c r="C568" s="10"/>
      <c r="D568" s="10"/>
      <c r="F568" s="12"/>
    </row>
    <row r="569" spans="1:6" s="11" customFormat="1" x14ac:dyDescent="0.25">
      <c r="A569" s="10"/>
      <c r="B569" s="9"/>
      <c r="C569" s="10"/>
      <c r="D569" s="10"/>
      <c r="F569" s="12"/>
    </row>
    <row r="570" spans="1:6" s="11" customFormat="1" x14ac:dyDescent="0.25">
      <c r="A570" s="10"/>
      <c r="B570" s="9"/>
      <c r="C570" s="10"/>
      <c r="D570" s="10"/>
      <c r="F570" s="12"/>
    </row>
    <row r="571" spans="1:6" s="11" customFormat="1" x14ac:dyDescent="0.25">
      <c r="A571" s="10"/>
      <c r="B571" s="9"/>
      <c r="C571" s="10"/>
      <c r="D571" s="10"/>
      <c r="F571" s="12"/>
    </row>
    <row r="572" spans="1:6" s="11" customFormat="1" x14ac:dyDescent="0.25">
      <c r="A572" s="10"/>
      <c r="B572" s="9"/>
      <c r="C572" s="10"/>
      <c r="D572" s="10"/>
      <c r="F572" s="12"/>
    </row>
    <row r="573" spans="1:6" s="11" customFormat="1" x14ac:dyDescent="0.25">
      <c r="A573" s="10"/>
      <c r="B573" s="9"/>
      <c r="C573" s="10"/>
      <c r="D573" s="10"/>
      <c r="F573" s="12"/>
    </row>
    <row r="574" spans="1:6" s="11" customFormat="1" x14ac:dyDescent="0.25">
      <c r="A574" s="10"/>
      <c r="B574" s="9"/>
      <c r="C574" s="10"/>
      <c r="D574" s="10"/>
      <c r="F574" s="12"/>
    </row>
    <row r="575" spans="1:6" s="11" customFormat="1" x14ac:dyDescent="0.25">
      <c r="A575" s="10"/>
      <c r="B575" s="9"/>
      <c r="C575" s="10"/>
      <c r="D575" s="10"/>
      <c r="F575" s="12"/>
    </row>
    <row r="576" spans="1:6" s="11" customFormat="1" x14ac:dyDescent="0.25">
      <c r="A576" s="10"/>
      <c r="B576" s="9"/>
      <c r="C576" s="10"/>
      <c r="D576" s="10"/>
      <c r="F576" s="12"/>
    </row>
    <row r="577" spans="1:6" s="11" customFormat="1" x14ac:dyDescent="0.25">
      <c r="A577" s="10"/>
      <c r="B577" s="9"/>
      <c r="C577" s="10"/>
      <c r="D577" s="10"/>
      <c r="F577" s="12"/>
    </row>
    <row r="578" spans="1:6" s="11" customFormat="1" x14ac:dyDescent="0.25">
      <c r="A578" s="10"/>
      <c r="B578" s="9"/>
      <c r="C578" s="10"/>
      <c r="D578" s="10"/>
      <c r="F578" s="12"/>
    </row>
    <row r="579" spans="1:6" s="11" customFormat="1" x14ac:dyDescent="0.25">
      <c r="A579" s="10"/>
      <c r="B579" s="9"/>
      <c r="C579" s="10"/>
      <c r="D579" s="10"/>
      <c r="F579" s="12"/>
    </row>
    <row r="580" spans="1:6" s="11" customFormat="1" x14ac:dyDescent="0.25">
      <c r="A580" s="10"/>
      <c r="B580" s="9"/>
      <c r="C580" s="10"/>
      <c r="D580" s="10"/>
      <c r="F580" s="12"/>
    </row>
    <row r="581" spans="1:6" s="11" customFormat="1" x14ac:dyDescent="0.25">
      <c r="A581" s="10"/>
      <c r="B581" s="9"/>
      <c r="C581" s="10"/>
      <c r="D581" s="10"/>
      <c r="F581" s="12"/>
    </row>
    <row r="582" spans="1:6" s="11" customFormat="1" x14ac:dyDescent="0.25">
      <c r="A582" s="10"/>
      <c r="B582" s="9"/>
      <c r="C582" s="10"/>
      <c r="D582" s="10"/>
      <c r="F582" s="12"/>
    </row>
    <row r="583" spans="1:6" s="11" customFormat="1" x14ac:dyDescent="0.25">
      <c r="A583" s="10"/>
      <c r="B583" s="9"/>
      <c r="C583" s="10"/>
      <c r="D583" s="10"/>
      <c r="F583" s="12"/>
    </row>
    <row r="584" spans="1:6" s="11" customFormat="1" x14ac:dyDescent="0.25">
      <c r="A584" s="10"/>
      <c r="B584" s="9"/>
      <c r="C584" s="10"/>
      <c r="D584" s="10"/>
      <c r="F584" s="12"/>
    </row>
    <row r="585" spans="1:6" s="11" customFormat="1" x14ac:dyDescent="0.25">
      <c r="A585" s="10"/>
      <c r="B585" s="9"/>
      <c r="C585" s="10"/>
      <c r="D585" s="10"/>
      <c r="F585" s="12"/>
    </row>
    <row r="586" spans="1:6" s="11" customFormat="1" x14ac:dyDescent="0.25">
      <c r="A586" s="10"/>
      <c r="B586" s="9"/>
      <c r="C586" s="10"/>
      <c r="D586" s="10"/>
      <c r="F586" s="12"/>
    </row>
    <row r="587" spans="1:6" s="11" customFormat="1" x14ac:dyDescent="0.25">
      <c r="A587" s="10"/>
      <c r="B587" s="9"/>
      <c r="C587" s="10"/>
      <c r="D587" s="10"/>
      <c r="F587" s="12"/>
    </row>
    <row r="588" spans="1:6" s="11" customFormat="1" x14ac:dyDescent="0.25">
      <c r="A588" s="10"/>
      <c r="B588" s="9"/>
      <c r="C588" s="10"/>
      <c r="D588" s="10"/>
      <c r="F588" s="12"/>
    </row>
    <row r="589" spans="1:6" s="11" customFormat="1" x14ac:dyDescent="0.25">
      <c r="A589" s="10"/>
      <c r="B589" s="9"/>
      <c r="C589" s="10"/>
      <c r="D589" s="10"/>
      <c r="F589" s="12"/>
    </row>
    <row r="590" spans="1:6" s="11" customFormat="1" x14ac:dyDescent="0.25">
      <c r="A590" s="10"/>
      <c r="B590" s="9"/>
      <c r="C590" s="10"/>
      <c r="D590" s="10"/>
      <c r="F590" s="12"/>
    </row>
    <row r="591" spans="1:6" s="11" customFormat="1" x14ac:dyDescent="0.25">
      <c r="A591" s="10"/>
      <c r="B591" s="9"/>
      <c r="C591" s="10"/>
      <c r="D591" s="10"/>
      <c r="F591" s="12"/>
    </row>
    <row r="592" spans="1:6" s="11" customFormat="1" x14ac:dyDescent="0.25">
      <c r="A592" s="10"/>
      <c r="B592" s="9"/>
      <c r="C592" s="10"/>
      <c r="D592" s="10"/>
      <c r="F592" s="12"/>
    </row>
    <row r="593" spans="1:6" s="11" customFormat="1" x14ac:dyDescent="0.25">
      <c r="A593" s="10"/>
      <c r="B593" s="9"/>
      <c r="C593" s="10"/>
      <c r="D593" s="10"/>
      <c r="F593" s="12"/>
    </row>
    <row r="594" spans="1:6" s="11" customFormat="1" x14ac:dyDescent="0.25">
      <c r="A594" s="10"/>
      <c r="B594" s="9"/>
      <c r="C594" s="10"/>
      <c r="D594" s="10"/>
      <c r="F594" s="12"/>
    </row>
    <row r="595" spans="1:6" s="11" customFormat="1" x14ac:dyDescent="0.25">
      <c r="A595" s="10"/>
      <c r="B595" s="9"/>
      <c r="C595" s="10"/>
      <c r="D595" s="10"/>
      <c r="F595" s="12"/>
    </row>
    <row r="596" spans="1:6" s="11" customFormat="1" x14ac:dyDescent="0.25">
      <c r="A596" s="10"/>
      <c r="B596" s="9"/>
      <c r="C596" s="10"/>
      <c r="D596" s="10"/>
      <c r="F596" s="12"/>
    </row>
    <row r="597" spans="1:6" s="11" customFormat="1" x14ac:dyDescent="0.25">
      <c r="A597" s="10"/>
      <c r="B597" s="9"/>
      <c r="C597" s="10"/>
      <c r="D597" s="10"/>
      <c r="F597" s="12"/>
    </row>
    <row r="598" spans="1:6" s="11" customFormat="1" x14ac:dyDescent="0.25">
      <c r="A598" s="10"/>
      <c r="B598" s="9"/>
      <c r="C598" s="10"/>
      <c r="D598" s="10"/>
      <c r="F598" s="12"/>
    </row>
    <row r="599" spans="1:6" s="11" customFormat="1" x14ac:dyDescent="0.25">
      <c r="A599" s="10"/>
      <c r="B599" s="9"/>
      <c r="C599" s="10"/>
      <c r="D599" s="10"/>
      <c r="F599" s="12"/>
    </row>
    <row r="600" spans="1:6" s="11" customFormat="1" x14ac:dyDescent="0.25">
      <c r="A600" s="10"/>
      <c r="B600" s="9"/>
      <c r="C600" s="10"/>
      <c r="D600" s="10"/>
      <c r="F600" s="12"/>
    </row>
    <row r="601" spans="1:6" s="11" customFormat="1" x14ac:dyDescent="0.25">
      <c r="A601" s="10"/>
      <c r="B601" s="9"/>
      <c r="C601" s="10"/>
      <c r="D601" s="10"/>
      <c r="F601" s="12"/>
    </row>
    <row r="602" spans="1:6" s="11" customFormat="1" x14ac:dyDescent="0.25">
      <c r="A602" s="10"/>
      <c r="B602" s="9"/>
      <c r="C602" s="10"/>
      <c r="D602" s="10"/>
      <c r="F602" s="12"/>
    </row>
    <row r="603" spans="1:6" s="11" customFormat="1" x14ac:dyDescent="0.25">
      <c r="A603" s="10"/>
      <c r="B603" s="9"/>
      <c r="C603" s="10"/>
      <c r="D603" s="10"/>
      <c r="F603" s="12"/>
    </row>
    <row r="604" spans="1:6" s="11" customFormat="1" x14ac:dyDescent="0.25">
      <c r="A604" s="10"/>
      <c r="B604" s="9"/>
      <c r="C604" s="10"/>
      <c r="D604" s="10"/>
      <c r="F604" s="12"/>
    </row>
    <row r="605" spans="1:6" s="11" customFormat="1" x14ac:dyDescent="0.25">
      <c r="A605" s="10"/>
      <c r="B605" s="9"/>
      <c r="C605" s="10"/>
      <c r="D605" s="10"/>
      <c r="F605" s="12"/>
    </row>
    <row r="606" spans="1:6" s="11" customFormat="1" x14ac:dyDescent="0.25">
      <c r="A606" s="10"/>
      <c r="B606" s="9"/>
      <c r="C606" s="10"/>
      <c r="D606" s="10"/>
      <c r="F606" s="12"/>
    </row>
    <row r="607" spans="1:6" s="11" customFormat="1" x14ac:dyDescent="0.25">
      <c r="A607" s="10"/>
      <c r="B607" s="9"/>
      <c r="C607" s="10"/>
      <c r="D607" s="10"/>
      <c r="F607" s="12"/>
    </row>
    <row r="608" spans="1:6" s="11" customFormat="1" x14ac:dyDescent="0.25">
      <c r="A608" s="10"/>
      <c r="B608" s="9"/>
      <c r="C608" s="10"/>
      <c r="D608" s="10"/>
      <c r="F608" s="12"/>
    </row>
    <row r="609" spans="1:6" s="11" customFormat="1" x14ac:dyDescent="0.25">
      <c r="A609" s="10"/>
      <c r="B609" s="9"/>
      <c r="C609" s="10"/>
      <c r="D609" s="10"/>
      <c r="F609" s="12"/>
    </row>
    <row r="610" spans="1:6" s="11" customFormat="1" x14ac:dyDescent="0.25">
      <c r="A610" s="10"/>
      <c r="B610" s="9"/>
      <c r="C610" s="10"/>
      <c r="D610" s="10"/>
      <c r="F610" s="12"/>
    </row>
    <row r="611" spans="1:6" s="11" customFormat="1" x14ac:dyDescent="0.25">
      <c r="A611" s="10"/>
      <c r="B611" s="9"/>
      <c r="C611" s="10"/>
      <c r="D611" s="10"/>
      <c r="F611" s="12"/>
    </row>
    <row r="612" spans="1:6" s="11" customFormat="1" x14ac:dyDescent="0.25">
      <c r="A612" s="10"/>
      <c r="B612" s="9"/>
      <c r="C612" s="10"/>
      <c r="D612" s="10"/>
      <c r="F612" s="12"/>
    </row>
    <row r="613" spans="1:6" s="11" customFormat="1" x14ac:dyDescent="0.25">
      <c r="A613" s="10"/>
      <c r="B613" s="9"/>
      <c r="C613" s="10"/>
      <c r="D613" s="10"/>
      <c r="F613" s="12"/>
    </row>
    <row r="614" spans="1:6" s="11" customFormat="1" x14ac:dyDescent="0.25">
      <c r="A614" s="10"/>
      <c r="B614" s="9"/>
      <c r="C614" s="10"/>
      <c r="D614" s="10"/>
      <c r="F614" s="12"/>
    </row>
    <row r="615" spans="1:6" s="11" customFormat="1" x14ac:dyDescent="0.25">
      <c r="A615" s="10"/>
      <c r="B615" s="9"/>
      <c r="C615" s="10"/>
      <c r="D615" s="10"/>
      <c r="F615" s="12"/>
    </row>
    <row r="616" spans="1:6" s="11" customFormat="1" x14ac:dyDescent="0.25">
      <c r="A616" s="10"/>
      <c r="B616" s="9"/>
      <c r="C616" s="10"/>
      <c r="D616" s="10"/>
      <c r="F616" s="12"/>
    </row>
    <row r="617" spans="1:6" s="11" customFormat="1" x14ac:dyDescent="0.25">
      <c r="A617" s="10"/>
      <c r="B617" s="9"/>
      <c r="C617" s="10"/>
      <c r="D617" s="10"/>
      <c r="F617" s="12"/>
    </row>
    <row r="618" spans="1:6" s="11" customFormat="1" x14ac:dyDescent="0.25">
      <c r="A618" s="10"/>
      <c r="B618" s="9"/>
      <c r="C618" s="10"/>
      <c r="D618" s="10"/>
      <c r="F618" s="12"/>
    </row>
    <row r="619" spans="1:6" s="11" customFormat="1" x14ac:dyDescent="0.25">
      <c r="A619" s="10"/>
      <c r="B619" s="9"/>
      <c r="C619" s="10"/>
      <c r="D619" s="10"/>
      <c r="F619" s="12"/>
    </row>
    <row r="620" spans="1:6" s="11" customFormat="1" x14ac:dyDescent="0.25">
      <c r="A620" s="10"/>
      <c r="B620" s="9"/>
      <c r="C620" s="10"/>
      <c r="D620" s="10"/>
      <c r="F620" s="12"/>
    </row>
    <row r="621" spans="1:6" s="11" customFormat="1" x14ac:dyDescent="0.25">
      <c r="A621" s="10"/>
      <c r="B621" s="9"/>
      <c r="C621" s="10"/>
      <c r="D621" s="10"/>
      <c r="F621" s="12"/>
    </row>
    <row r="622" spans="1:6" s="11" customFormat="1" x14ac:dyDescent="0.25">
      <c r="A622" s="10"/>
      <c r="B622" s="9"/>
      <c r="C622" s="10"/>
      <c r="D622" s="10"/>
      <c r="F622" s="12"/>
    </row>
    <row r="623" spans="1:6" s="11" customFormat="1" x14ac:dyDescent="0.25">
      <c r="A623" s="10"/>
      <c r="B623" s="9"/>
      <c r="C623" s="10"/>
      <c r="D623" s="10"/>
      <c r="F623" s="12"/>
    </row>
    <row r="624" spans="1:6" s="11" customFormat="1" x14ac:dyDescent="0.25">
      <c r="A624" s="10"/>
      <c r="B624" s="9"/>
      <c r="C624" s="10"/>
      <c r="D624" s="10"/>
      <c r="F624" s="12"/>
    </row>
    <row r="625" spans="1:6" s="11" customFormat="1" x14ac:dyDescent="0.25">
      <c r="A625" s="10"/>
      <c r="B625" s="9"/>
      <c r="C625" s="10"/>
      <c r="D625" s="10"/>
      <c r="F625" s="12"/>
    </row>
    <row r="626" spans="1:6" s="11" customFormat="1" x14ac:dyDescent="0.25">
      <c r="A626" s="10"/>
      <c r="B626" s="9"/>
      <c r="C626" s="10"/>
      <c r="D626" s="10"/>
      <c r="F626" s="12"/>
    </row>
    <row r="627" spans="1:6" s="11" customFormat="1" x14ac:dyDescent="0.25">
      <c r="A627" s="10"/>
      <c r="B627" s="9"/>
      <c r="C627" s="10"/>
      <c r="D627" s="10"/>
      <c r="F627" s="12"/>
    </row>
    <row r="628" spans="1:6" s="11" customFormat="1" x14ac:dyDescent="0.25">
      <c r="A628" s="10"/>
      <c r="B628" s="9"/>
      <c r="C628" s="10"/>
      <c r="D628" s="10"/>
      <c r="F628" s="12"/>
    </row>
    <row r="629" spans="1:6" s="11" customFormat="1" x14ac:dyDescent="0.25">
      <c r="A629" s="10"/>
      <c r="B629" s="9"/>
      <c r="C629" s="10"/>
      <c r="D629" s="10"/>
      <c r="F629" s="12"/>
    </row>
    <row r="630" spans="1:6" s="11" customFormat="1" x14ac:dyDescent="0.25">
      <c r="A630" s="10"/>
      <c r="B630" s="9"/>
      <c r="C630" s="10"/>
      <c r="D630" s="10"/>
      <c r="F630" s="12"/>
    </row>
    <row r="631" spans="1:6" s="11" customFormat="1" x14ac:dyDescent="0.25">
      <c r="A631" s="10"/>
      <c r="B631" s="9"/>
      <c r="C631" s="10"/>
      <c r="D631" s="10"/>
      <c r="F631" s="12"/>
    </row>
    <row r="632" spans="1:6" s="11" customFormat="1" x14ac:dyDescent="0.25">
      <c r="A632" s="10"/>
      <c r="B632" s="9"/>
      <c r="C632" s="10"/>
      <c r="D632" s="10"/>
      <c r="F632" s="12"/>
    </row>
    <row r="633" spans="1:6" s="11" customFormat="1" x14ac:dyDescent="0.25">
      <c r="A633" s="10"/>
      <c r="B633" s="9"/>
      <c r="C633" s="10"/>
      <c r="D633" s="10"/>
      <c r="F633" s="12"/>
    </row>
    <row r="634" spans="1:6" s="11" customFormat="1" x14ac:dyDescent="0.25">
      <c r="A634" s="10"/>
      <c r="B634" s="9"/>
      <c r="C634" s="10"/>
      <c r="D634" s="10"/>
      <c r="F634" s="12"/>
    </row>
    <row r="635" spans="1:6" s="11" customFormat="1" x14ac:dyDescent="0.25">
      <c r="A635" s="10"/>
      <c r="B635" s="9"/>
      <c r="C635" s="10"/>
      <c r="D635" s="10"/>
      <c r="F635" s="12"/>
    </row>
    <row r="636" spans="1:6" s="11" customFormat="1" x14ac:dyDescent="0.25">
      <c r="A636" s="10"/>
      <c r="B636" s="9"/>
      <c r="C636" s="10"/>
      <c r="D636" s="10"/>
      <c r="F636" s="12"/>
    </row>
    <row r="637" spans="1:6" s="11" customFormat="1" x14ac:dyDescent="0.25">
      <c r="A637" s="10"/>
      <c r="B637" s="9"/>
      <c r="C637" s="10"/>
      <c r="D637" s="10"/>
      <c r="F637" s="12"/>
    </row>
    <row r="638" spans="1:6" s="11" customFormat="1" x14ac:dyDescent="0.25">
      <c r="A638" s="10"/>
      <c r="B638" s="9"/>
      <c r="C638" s="10"/>
      <c r="D638" s="10"/>
      <c r="F638" s="12"/>
    </row>
    <row r="639" spans="1:6" s="11" customFormat="1" x14ac:dyDescent="0.25">
      <c r="A639" s="10"/>
      <c r="B639" s="9"/>
      <c r="C639" s="10"/>
      <c r="D639" s="10"/>
      <c r="F639" s="12"/>
    </row>
    <row r="640" spans="1:6" s="11" customFormat="1" x14ac:dyDescent="0.25">
      <c r="A640" s="10"/>
      <c r="B640" s="9"/>
      <c r="C640" s="10"/>
      <c r="D640" s="10"/>
      <c r="F640" s="12"/>
    </row>
    <row r="641" spans="1:6" s="11" customFormat="1" x14ac:dyDescent="0.25">
      <c r="A641" s="10"/>
      <c r="B641" s="9"/>
      <c r="C641" s="10"/>
      <c r="D641" s="10"/>
      <c r="F641" s="12"/>
    </row>
    <row r="642" spans="1:6" s="11" customFormat="1" x14ac:dyDescent="0.25">
      <c r="A642" s="10"/>
      <c r="B642" s="9"/>
      <c r="C642" s="10"/>
      <c r="D642" s="10"/>
      <c r="F642" s="12"/>
    </row>
    <row r="643" spans="1:6" s="11" customFormat="1" x14ac:dyDescent="0.25">
      <c r="A643" s="10"/>
      <c r="B643" s="9"/>
      <c r="C643" s="10"/>
      <c r="D643" s="10"/>
      <c r="F643" s="12"/>
    </row>
    <row r="644" spans="1:6" s="11" customFormat="1" x14ac:dyDescent="0.25">
      <c r="A644" s="10"/>
      <c r="B644" s="9"/>
      <c r="C644" s="10"/>
      <c r="D644" s="10"/>
      <c r="F644" s="12"/>
    </row>
    <row r="645" spans="1:6" s="11" customFormat="1" x14ac:dyDescent="0.25">
      <c r="A645" s="10"/>
      <c r="B645" s="9"/>
      <c r="C645" s="10"/>
      <c r="D645" s="10"/>
      <c r="F645" s="12"/>
    </row>
    <row r="646" spans="1:6" s="11" customFormat="1" x14ac:dyDescent="0.25">
      <c r="A646" s="10"/>
      <c r="B646" s="9"/>
      <c r="C646" s="10"/>
      <c r="D646" s="10"/>
      <c r="F646" s="12"/>
    </row>
    <row r="647" spans="1:6" s="11" customFormat="1" x14ac:dyDescent="0.25">
      <c r="A647" s="10"/>
      <c r="B647" s="9"/>
      <c r="C647" s="10"/>
      <c r="D647" s="10"/>
      <c r="F647" s="12"/>
    </row>
    <row r="648" spans="1:6" s="11" customFormat="1" x14ac:dyDescent="0.25">
      <c r="A648" s="10"/>
      <c r="B648" s="9"/>
      <c r="C648" s="10"/>
      <c r="D648" s="10"/>
      <c r="F648" s="12"/>
    </row>
    <row r="649" spans="1:6" s="11" customFormat="1" x14ac:dyDescent="0.25">
      <c r="A649" s="10"/>
      <c r="B649" s="9"/>
      <c r="C649" s="10"/>
      <c r="D649" s="10"/>
      <c r="F649" s="12"/>
    </row>
    <row r="650" spans="1:6" s="11" customFormat="1" x14ac:dyDescent="0.25">
      <c r="A650" s="10"/>
      <c r="B650" s="9"/>
      <c r="C650" s="10"/>
      <c r="D650" s="10"/>
      <c r="F650" s="12"/>
    </row>
    <row r="651" spans="1:6" s="11" customFormat="1" x14ac:dyDescent="0.25">
      <c r="A651" s="10"/>
      <c r="B651" s="9"/>
      <c r="C651" s="10"/>
      <c r="D651" s="10"/>
      <c r="F651" s="12"/>
    </row>
    <row r="652" spans="1:6" s="11" customFormat="1" x14ac:dyDescent="0.25">
      <c r="A652" s="10"/>
      <c r="B652" s="9"/>
      <c r="C652" s="10"/>
      <c r="D652" s="10"/>
      <c r="F652" s="12"/>
    </row>
    <row r="653" spans="1:6" s="11" customFormat="1" x14ac:dyDescent="0.25">
      <c r="A653" s="10"/>
      <c r="B653" s="9"/>
      <c r="C653" s="10"/>
      <c r="D653" s="10"/>
      <c r="F653" s="12"/>
    </row>
    <row r="654" spans="1:6" s="11" customFormat="1" x14ac:dyDescent="0.25">
      <c r="A654" s="10"/>
      <c r="B654" s="9"/>
      <c r="C654" s="10"/>
      <c r="D654" s="10"/>
      <c r="F654" s="12"/>
    </row>
    <row r="655" spans="1:6" s="11" customFormat="1" x14ac:dyDescent="0.25">
      <c r="A655" s="10"/>
      <c r="B655" s="9"/>
      <c r="C655" s="10"/>
      <c r="D655" s="10"/>
      <c r="F655" s="12"/>
    </row>
    <row r="656" spans="1:6" s="11" customFormat="1" x14ac:dyDescent="0.25">
      <c r="A656" s="10"/>
      <c r="B656" s="9"/>
      <c r="C656" s="10"/>
      <c r="D656" s="10"/>
      <c r="F656" s="12"/>
    </row>
    <row r="657" spans="1:6" s="11" customFormat="1" x14ac:dyDescent="0.25">
      <c r="A657" s="10"/>
      <c r="B657" s="9"/>
      <c r="C657" s="10"/>
      <c r="D657" s="10"/>
      <c r="F657" s="12"/>
    </row>
    <row r="658" spans="1:6" s="11" customFormat="1" x14ac:dyDescent="0.25">
      <c r="A658" s="10"/>
      <c r="B658" s="9"/>
      <c r="C658" s="10"/>
      <c r="D658" s="10"/>
      <c r="F658" s="12"/>
    </row>
    <row r="659" spans="1:6" s="11" customFormat="1" x14ac:dyDescent="0.25">
      <c r="A659" s="10"/>
      <c r="B659" s="9"/>
      <c r="C659" s="10"/>
      <c r="D659" s="10"/>
      <c r="F659" s="12"/>
    </row>
    <row r="660" spans="1:6" s="11" customFormat="1" x14ac:dyDescent="0.25">
      <c r="A660" s="10"/>
      <c r="B660" s="9"/>
      <c r="C660" s="10"/>
      <c r="D660" s="10"/>
      <c r="F660" s="12"/>
    </row>
    <row r="661" spans="1:6" s="11" customFormat="1" x14ac:dyDescent="0.25">
      <c r="A661" s="10"/>
      <c r="B661" s="9"/>
      <c r="C661" s="10"/>
      <c r="D661" s="10"/>
      <c r="F661" s="12"/>
    </row>
    <row r="662" spans="1:6" s="11" customFormat="1" x14ac:dyDescent="0.25">
      <c r="A662" s="10"/>
      <c r="B662" s="9"/>
      <c r="C662" s="10"/>
      <c r="D662" s="10"/>
      <c r="F662" s="12"/>
    </row>
    <row r="663" spans="1:6" s="11" customFormat="1" x14ac:dyDescent="0.25">
      <c r="A663" s="10"/>
      <c r="B663" s="9"/>
      <c r="C663" s="10"/>
      <c r="D663" s="10"/>
      <c r="F663" s="12"/>
    </row>
    <row r="664" spans="1:6" s="11" customFormat="1" x14ac:dyDescent="0.25">
      <c r="A664" s="10"/>
      <c r="B664" s="9"/>
      <c r="C664" s="10"/>
      <c r="D664" s="10"/>
      <c r="F664" s="12"/>
    </row>
    <row r="665" spans="1:6" s="11" customFormat="1" x14ac:dyDescent="0.25">
      <c r="A665" s="10"/>
      <c r="B665" s="9"/>
      <c r="C665" s="10"/>
      <c r="D665" s="10"/>
      <c r="F665" s="12"/>
    </row>
    <row r="666" spans="1:6" s="11" customFormat="1" x14ac:dyDescent="0.25">
      <c r="A666" s="10"/>
      <c r="B666" s="9"/>
      <c r="C666" s="10"/>
      <c r="D666" s="10"/>
      <c r="F666" s="12"/>
    </row>
    <row r="667" spans="1:6" s="11" customFormat="1" x14ac:dyDescent="0.25">
      <c r="A667" s="10"/>
      <c r="B667" s="9"/>
      <c r="C667" s="10"/>
      <c r="D667" s="10"/>
      <c r="F667" s="12"/>
    </row>
    <row r="668" spans="1:6" s="11" customFormat="1" x14ac:dyDescent="0.25">
      <c r="A668" s="10"/>
      <c r="B668" s="9"/>
      <c r="C668" s="10"/>
      <c r="D668" s="10"/>
      <c r="F668" s="12"/>
    </row>
    <row r="669" spans="1:6" s="11" customFormat="1" x14ac:dyDescent="0.25">
      <c r="A669" s="10"/>
      <c r="B669" s="9"/>
      <c r="C669" s="10"/>
      <c r="D669" s="10"/>
      <c r="F669" s="12"/>
    </row>
    <row r="670" spans="1:6" s="11" customFormat="1" x14ac:dyDescent="0.25">
      <c r="A670" s="10"/>
      <c r="B670" s="9"/>
      <c r="C670" s="10"/>
      <c r="D670" s="10"/>
      <c r="F670" s="12"/>
    </row>
    <row r="671" spans="1:6" s="11" customFormat="1" x14ac:dyDescent="0.25">
      <c r="A671" s="10"/>
      <c r="B671" s="9"/>
      <c r="C671" s="10"/>
      <c r="D671" s="10"/>
      <c r="F671" s="12"/>
    </row>
    <row r="672" spans="1:6" s="11" customFormat="1" x14ac:dyDescent="0.25">
      <c r="A672" s="10"/>
      <c r="B672" s="9"/>
      <c r="C672" s="10"/>
      <c r="D672" s="10"/>
      <c r="F672" s="12"/>
    </row>
    <row r="673" spans="1:6" s="11" customFormat="1" x14ac:dyDescent="0.25">
      <c r="A673" s="10"/>
      <c r="B673" s="9"/>
      <c r="C673" s="10"/>
      <c r="D673" s="10"/>
      <c r="F673" s="12"/>
    </row>
    <row r="674" spans="1:6" s="11" customFormat="1" x14ac:dyDescent="0.25">
      <c r="A674" s="10"/>
      <c r="B674" s="9"/>
      <c r="C674" s="10"/>
      <c r="D674" s="10"/>
      <c r="F674" s="12"/>
    </row>
    <row r="675" spans="1:6" s="11" customFormat="1" x14ac:dyDescent="0.25">
      <c r="A675" s="10"/>
      <c r="B675" s="9"/>
      <c r="C675" s="10"/>
      <c r="D675" s="10"/>
      <c r="F675" s="12"/>
    </row>
    <row r="676" spans="1:6" s="11" customFormat="1" x14ac:dyDescent="0.25">
      <c r="A676" s="10"/>
      <c r="B676" s="9"/>
      <c r="C676" s="10"/>
      <c r="D676" s="10"/>
      <c r="F676" s="12"/>
    </row>
    <row r="677" spans="1:6" s="11" customFormat="1" x14ac:dyDescent="0.25">
      <c r="A677" s="10"/>
      <c r="B677" s="9"/>
      <c r="C677" s="10"/>
      <c r="D677" s="10"/>
      <c r="F677" s="12"/>
    </row>
    <row r="678" spans="1:6" s="11" customFormat="1" x14ac:dyDescent="0.25">
      <c r="A678" s="10"/>
      <c r="B678" s="9"/>
      <c r="C678" s="10"/>
      <c r="D678" s="10"/>
      <c r="F678" s="12"/>
    </row>
    <row r="679" spans="1:6" s="11" customFormat="1" x14ac:dyDescent="0.25">
      <c r="A679" s="10"/>
      <c r="B679" s="9"/>
      <c r="C679" s="10"/>
      <c r="D679" s="10"/>
      <c r="F679" s="12"/>
    </row>
    <row r="680" spans="1:6" s="11" customFormat="1" x14ac:dyDescent="0.25">
      <c r="A680" s="10"/>
      <c r="B680" s="9"/>
      <c r="C680" s="10"/>
      <c r="D680" s="10"/>
      <c r="F680" s="12"/>
    </row>
    <row r="681" spans="1:6" s="11" customFormat="1" x14ac:dyDescent="0.25">
      <c r="A681" s="10"/>
      <c r="B681" s="9"/>
      <c r="C681" s="10"/>
      <c r="D681" s="10"/>
      <c r="F681" s="12"/>
    </row>
    <row r="682" spans="1:6" s="11" customFormat="1" x14ac:dyDescent="0.25">
      <c r="A682" s="10"/>
      <c r="B682" s="9"/>
      <c r="C682" s="10"/>
      <c r="D682" s="10"/>
      <c r="F682" s="12"/>
    </row>
    <row r="683" spans="1:6" s="11" customFormat="1" x14ac:dyDescent="0.25">
      <c r="A683" s="10"/>
      <c r="B683" s="9"/>
      <c r="C683" s="10"/>
      <c r="D683" s="10"/>
      <c r="F683" s="12"/>
    </row>
    <row r="684" spans="1:6" s="11" customFormat="1" x14ac:dyDescent="0.25">
      <c r="A684" s="10"/>
      <c r="B684" s="9"/>
      <c r="C684" s="10"/>
      <c r="D684" s="10"/>
      <c r="F684" s="12"/>
    </row>
    <row r="685" spans="1:6" s="11" customFormat="1" x14ac:dyDescent="0.25">
      <c r="A685" s="10"/>
      <c r="B685" s="9"/>
      <c r="C685" s="10"/>
      <c r="D685" s="10"/>
      <c r="F685" s="12"/>
    </row>
    <row r="686" spans="1:6" s="11" customFormat="1" x14ac:dyDescent="0.25">
      <c r="A686" s="10"/>
      <c r="B686" s="9"/>
      <c r="C686" s="10"/>
      <c r="D686" s="10"/>
      <c r="F686" s="12"/>
    </row>
    <row r="687" spans="1:6" s="11" customFormat="1" x14ac:dyDescent="0.25">
      <c r="A687" s="10"/>
      <c r="B687" s="9"/>
      <c r="C687" s="10"/>
      <c r="D687" s="10"/>
      <c r="F687" s="12"/>
    </row>
    <row r="688" spans="1:6" s="11" customFormat="1" x14ac:dyDescent="0.25">
      <c r="A688" s="10"/>
      <c r="B688" s="9"/>
      <c r="C688" s="10"/>
      <c r="D688" s="10"/>
      <c r="F688" s="12"/>
    </row>
    <row r="689" spans="1:6" s="11" customFormat="1" x14ac:dyDescent="0.25">
      <c r="A689" s="10"/>
      <c r="B689" s="9"/>
      <c r="C689" s="10"/>
      <c r="D689" s="10"/>
      <c r="F689" s="12"/>
    </row>
    <row r="690" spans="1:6" s="11" customFormat="1" x14ac:dyDescent="0.25">
      <c r="A690" s="10"/>
      <c r="B690" s="9"/>
      <c r="C690" s="10"/>
      <c r="D690" s="10"/>
      <c r="F690" s="12"/>
    </row>
    <row r="691" spans="1:6" s="11" customFormat="1" x14ac:dyDescent="0.25">
      <c r="A691" s="10"/>
      <c r="B691" s="9"/>
      <c r="C691" s="10"/>
      <c r="D691" s="10"/>
      <c r="F691" s="12"/>
    </row>
    <row r="692" spans="1:6" s="11" customFormat="1" x14ac:dyDescent="0.25">
      <c r="A692" s="10"/>
      <c r="B692" s="9"/>
      <c r="C692" s="10"/>
      <c r="D692" s="10"/>
      <c r="F692" s="12"/>
    </row>
    <row r="693" spans="1:6" s="11" customFormat="1" x14ac:dyDescent="0.25">
      <c r="A693" s="10"/>
      <c r="B693" s="9"/>
      <c r="C693" s="10"/>
      <c r="D693" s="10"/>
      <c r="F693" s="12"/>
    </row>
    <row r="694" spans="1:6" s="11" customFormat="1" x14ac:dyDescent="0.25">
      <c r="A694" s="10"/>
      <c r="B694" s="9"/>
      <c r="C694" s="10"/>
      <c r="D694" s="10"/>
      <c r="F694" s="12"/>
    </row>
    <row r="695" spans="1:6" s="11" customFormat="1" x14ac:dyDescent="0.25">
      <c r="A695" s="10"/>
      <c r="B695" s="9"/>
      <c r="C695" s="10"/>
      <c r="D695" s="10"/>
      <c r="F695" s="12"/>
    </row>
    <row r="696" spans="1:6" s="11" customFormat="1" x14ac:dyDescent="0.25">
      <c r="A696" s="10"/>
      <c r="B696" s="9"/>
      <c r="C696" s="10"/>
      <c r="D696" s="10"/>
      <c r="F696" s="12"/>
    </row>
    <row r="697" spans="1:6" s="11" customFormat="1" x14ac:dyDescent="0.25">
      <c r="A697" s="10"/>
      <c r="B697" s="9"/>
      <c r="C697" s="10"/>
      <c r="D697" s="10"/>
      <c r="F697" s="12"/>
    </row>
    <row r="698" spans="1:6" s="11" customFormat="1" x14ac:dyDescent="0.25">
      <c r="A698" s="10"/>
      <c r="B698" s="9"/>
      <c r="C698" s="10"/>
      <c r="D698" s="10"/>
      <c r="F698" s="12"/>
    </row>
    <row r="699" spans="1:6" s="11" customFormat="1" x14ac:dyDescent="0.25">
      <c r="A699" s="10"/>
      <c r="B699" s="9"/>
      <c r="C699" s="10"/>
      <c r="D699" s="10"/>
      <c r="F699" s="12"/>
    </row>
    <row r="700" spans="1:6" s="11" customFormat="1" x14ac:dyDescent="0.25">
      <c r="A700" s="10"/>
      <c r="B700" s="9"/>
      <c r="C700" s="10"/>
      <c r="D700" s="10"/>
      <c r="F700" s="12"/>
    </row>
    <row r="701" spans="1:6" s="11" customFormat="1" x14ac:dyDescent="0.25">
      <c r="A701" s="10"/>
      <c r="B701" s="9"/>
      <c r="C701" s="10"/>
      <c r="D701" s="10"/>
      <c r="F701" s="12"/>
    </row>
    <row r="702" spans="1:6" s="11" customFormat="1" x14ac:dyDescent="0.25">
      <c r="A702" s="10"/>
      <c r="B702" s="9"/>
      <c r="C702" s="10"/>
      <c r="D702" s="10"/>
      <c r="F702" s="12"/>
    </row>
    <row r="703" spans="1:6" s="11" customFormat="1" x14ac:dyDescent="0.25">
      <c r="A703" s="10"/>
      <c r="B703" s="9"/>
      <c r="C703" s="10"/>
      <c r="D703" s="10"/>
      <c r="F703" s="12"/>
    </row>
    <row r="704" spans="1:6" s="11" customFormat="1" x14ac:dyDescent="0.25">
      <c r="A704" s="10"/>
      <c r="B704" s="9"/>
      <c r="C704" s="10"/>
      <c r="D704" s="10"/>
      <c r="F704" s="12"/>
    </row>
    <row r="705" spans="1:6" s="11" customFormat="1" x14ac:dyDescent="0.25">
      <c r="A705" s="10"/>
      <c r="B705" s="9"/>
      <c r="C705" s="10"/>
      <c r="D705" s="10"/>
      <c r="F705" s="12"/>
    </row>
    <row r="706" spans="1:6" s="11" customFormat="1" x14ac:dyDescent="0.25">
      <c r="A706" s="10"/>
      <c r="B706" s="9"/>
      <c r="C706" s="10"/>
      <c r="D706" s="10"/>
      <c r="F706" s="12"/>
    </row>
    <row r="707" spans="1:6" s="11" customFormat="1" x14ac:dyDescent="0.25">
      <c r="A707" s="10"/>
      <c r="B707" s="9"/>
      <c r="C707" s="10"/>
      <c r="D707" s="10"/>
      <c r="F707" s="12"/>
    </row>
    <row r="708" spans="1:6" s="11" customFormat="1" x14ac:dyDescent="0.25">
      <c r="A708" s="10"/>
      <c r="B708" s="9"/>
      <c r="C708" s="10"/>
      <c r="D708" s="10"/>
      <c r="F708" s="12"/>
    </row>
    <row r="709" spans="1:6" s="11" customFormat="1" x14ac:dyDescent="0.25">
      <c r="A709" s="10"/>
      <c r="B709" s="9"/>
      <c r="C709" s="10"/>
      <c r="D709" s="10"/>
      <c r="F709" s="12"/>
    </row>
    <row r="710" spans="1:6" s="11" customFormat="1" x14ac:dyDescent="0.25">
      <c r="A710" s="10"/>
      <c r="B710" s="9"/>
      <c r="C710" s="10"/>
      <c r="D710" s="10"/>
      <c r="F710" s="12"/>
    </row>
    <row r="711" spans="1:6" s="11" customFormat="1" x14ac:dyDescent="0.25">
      <c r="A711" s="10"/>
      <c r="B711" s="9"/>
      <c r="C711" s="10"/>
      <c r="D711" s="10"/>
      <c r="F711" s="12"/>
    </row>
    <row r="712" spans="1:6" s="11" customFormat="1" x14ac:dyDescent="0.25">
      <c r="A712" s="10"/>
      <c r="B712" s="9"/>
      <c r="C712" s="10"/>
      <c r="D712" s="10"/>
      <c r="F712" s="12"/>
    </row>
    <row r="713" spans="1:6" s="11" customFormat="1" x14ac:dyDescent="0.25">
      <c r="A713" s="10"/>
      <c r="B713" s="9"/>
      <c r="C713" s="10"/>
      <c r="D713" s="10"/>
      <c r="F713" s="12"/>
    </row>
    <row r="714" spans="1:6" s="11" customFormat="1" x14ac:dyDescent="0.25">
      <c r="A714" s="10"/>
      <c r="B714" s="9"/>
      <c r="C714" s="10"/>
      <c r="D714" s="10"/>
      <c r="F714" s="12"/>
    </row>
    <row r="715" spans="1:6" s="11" customFormat="1" x14ac:dyDescent="0.25">
      <c r="A715" s="10"/>
      <c r="B715" s="9"/>
      <c r="C715" s="10"/>
      <c r="D715" s="10"/>
      <c r="F715" s="12"/>
    </row>
    <row r="716" spans="1:6" s="11" customFormat="1" x14ac:dyDescent="0.25">
      <c r="A716" s="10"/>
      <c r="B716" s="9"/>
      <c r="C716" s="10"/>
      <c r="D716" s="10"/>
      <c r="F716" s="12"/>
    </row>
    <row r="717" spans="1:6" s="11" customFormat="1" x14ac:dyDescent="0.25">
      <c r="A717" s="10"/>
      <c r="B717" s="9"/>
      <c r="C717" s="10"/>
      <c r="D717" s="10"/>
      <c r="F717" s="12"/>
    </row>
    <row r="718" spans="1:6" s="11" customFormat="1" x14ac:dyDescent="0.25">
      <c r="A718" s="10"/>
      <c r="B718" s="9"/>
      <c r="C718" s="10"/>
      <c r="D718" s="10"/>
      <c r="F718" s="12"/>
    </row>
    <row r="719" spans="1:6" s="11" customFormat="1" x14ac:dyDescent="0.25">
      <c r="A719" s="10"/>
      <c r="B719" s="9"/>
      <c r="C719" s="10"/>
      <c r="D719" s="10"/>
      <c r="F719" s="12"/>
    </row>
    <row r="720" spans="1:6" s="11" customFormat="1" x14ac:dyDescent="0.25">
      <c r="A720" s="10"/>
      <c r="B720" s="9"/>
      <c r="C720" s="10"/>
      <c r="D720" s="10"/>
      <c r="F720" s="12"/>
    </row>
    <row r="721" spans="1:6" s="11" customFormat="1" x14ac:dyDescent="0.25">
      <c r="A721" s="10"/>
      <c r="B721" s="9"/>
      <c r="C721" s="10"/>
      <c r="D721" s="10"/>
      <c r="F721" s="12"/>
    </row>
    <row r="722" spans="1:6" s="11" customFormat="1" x14ac:dyDescent="0.25">
      <c r="A722" s="10"/>
      <c r="B722" s="9"/>
      <c r="C722" s="10"/>
      <c r="D722" s="10"/>
      <c r="F722" s="12"/>
    </row>
    <row r="723" spans="1:6" s="11" customFormat="1" x14ac:dyDescent="0.25">
      <c r="A723" s="10"/>
      <c r="B723" s="9"/>
      <c r="C723" s="10"/>
      <c r="D723" s="10"/>
      <c r="F723" s="12"/>
    </row>
    <row r="724" spans="1:6" s="11" customFormat="1" x14ac:dyDescent="0.25">
      <c r="A724" s="10"/>
      <c r="B724" s="9"/>
      <c r="C724" s="10"/>
      <c r="D724" s="10"/>
      <c r="F724" s="12"/>
    </row>
    <row r="725" spans="1:6" s="11" customFormat="1" x14ac:dyDescent="0.25">
      <c r="A725" s="10"/>
      <c r="B725" s="9"/>
      <c r="C725" s="10"/>
      <c r="D725" s="10"/>
      <c r="F725" s="12"/>
    </row>
    <row r="726" spans="1:6" s="11" customFormat="1" x14ac:dyDescent="0.25">
      <c r="A726" s="10"/>
      <c r="B726" s="9"/>
      <c r="C726" s="10"/>
      <c r="D726" s="10"/>
      <c r="F726" s="12"/>
    </row>
    <row r="727" spans="1:6" s="11" customFormat="1" x14ac:dyDescent="0.25">
      <c r="A727" s="10"/>
      <c r="B727" s="9"/>
      <c r="C727" s="10"/>
      <c r="D727" s="10"/>
      <c r="F727" s="12"/>
    </row>
    <row r="728" spans="1:6" s="11" customFormat="1" x14ac:dyDescent="0.25">
      <c r="A728" s="10"/>
      <c r="B728" s="9"/>
      <c r="C728" s="10"/>
      <c r="D728" s="10"/>
      <c r="F728" s="12"/>
    </row>
    <row r="729" spans="1:6" s="11" customFormat="1" x14ac:dyDescent="0.25">
      <c r="A729" s="10"/>
      <c r="B729" s="9"/>
      <c r="C729" s="10"/>
      <c r="D729" s="10"/>
      <c r="F729" s="12"/>
    </row>
    <row r="730" spans="1:6" s="11" customFormat="1" x14ac:dyDescent="0.25">
      <c r="A730" s="10"/>
      <c r="B730" s="9"/>
      <c r="C730" s="10"/>
      <c r="D730" s="10"/>
      <c r="F730" s="12"/>
    </row>
    <row r="731" spans="1:6" s="11" customFormat="1" x14ac:dyDescent="0.25">
      <c r="A731" s="10"/>
      <c r="B731" s="9"/>
      <c r="C731" s="10"/>
      <c r="D731" s="10"/>
      <c r="F731" s="12"/>
    </row>
    <row r="732" spans="1:6" s="11" customFormat="1" x14ac:dyDescent="0.25">
      <c r="A732" s="10"/>
      <c r="B732" s="9"/>
      <c r="C732" s="10"/>
      <c r="D732" s="10"/>
      <c r="F732" s="12"/>
    </row>
    <row r="733" spans="1:6" s="11" customFormat="1" x14ac:dyDescent="0.25">
      <c r="A733" s="10"/>
      <c r="B733" s="9"/>
      <c r="C733" s="10"/>
      <c r="D733" s="10"/>
      <c r="F733" s="12"/>
    </row>
    <row r="734" spans="1:6" s="11" customFormat="1" x14ac:dyDescent="0.25">
      <c r="A734" s="10"/>
      <c r="B734" s="9"/>
      <c r="C734" s="10"/>
      <c r="D734" s="10"/>
      <c r="F734" s="12"/>
    </row>
    <row r="735" spans="1:6" s="11" customFormat="1" x14ac:dyDescent="0.25">
      <c r="A735" s="10"/>
      <c r="B735" s="9"/>
      <c r="C735" s="10"/>
      <c r="D735" s="10"/>
      <c r="F735" s="12"/>
    </row>
    <row r="736" spans="1:6" s="11" customFormat="1" x14ac:dyDescent="0.25">
      <c r="A736" s="10"/>
      <c r="B736" s="9"/>
      <c r="C736" s="10"/>
      <c r="D736" s="10"/>
      <c r="F736" s="12"/>
    </row>
    <row r="737" spans="1:6" s="11" customFormat="1" x14ac:dyDescent="0.25">
      <c r="A737" s="10"/>
      <c r="B737" s="9"/>
      <c r="C737" s="10"/>
      <c r="D737" s="10"/>
      <c r="F737" s="12"/>
    </row>
    <row r="738" spans="1:6" s="11" customFormat="1" x14ac:dyDescent="0.25">
      <c r="A738" s="10"/>
      <c r="B738" s="9"/>
      <c r="C738" s="10"/>
      <c r="D738" s="10"/>
      <c r="F738" s="12"/>
    </row>
    <row r="739" spans="1:6" s="11" customFormat="1" x14ac:dyDescent="0.25">
      <c r="A739" s="10"/>
      <c r="B739" s="9"/>
      <c r="C739" s="10"/>
      <c r="D739" s="10"/>
      <c r="F739" s="12"/>
    </row>
    <row r="740" spans="1:6" s="11" customFormat="1" x14ac:dyDescent="0.25">
      <c r="A740" s="10"/>
      <c r="B740" s="9"/>
      <c r="C740" s="10"/>
      <c r="D740" s="10"/>
      <c r="F740" s="12"/>
    </row>
    <row r="741" spans="1:6" s="11" customFormat="1" x14ac:dyDescent="0.25">
      <c r="A741" s="10"/>
      <c r="B741" s="9"/>
      <c r="C741" s="10"/>
      <c r="D741" s="10"/>
      <c r="F741" s="12"/>
    </row>
    <row r="742" spans="1:6" s="11" customFormat="1" x14ac:dyDescent="0.25">
      <c r="A742" s="10"/>
      <c r="B742" s="9"/>
      <c r="C742" s="10"/>
      <c r="D742" s="10"/>
      <c r="F742" s="12"/>
    </row>
    <row r="743" spans="1:6" s="11" customFormat="1" x14ac:dyDescent="0.25">
      <c r="A743" s="10"/>
      <c r="B743" s="9"/>
      <c r="C743" s="10"/>
      <c r="D743" s="10"/>
      <c r="F743" s="12"/>
    </row>
    <row r="744" spans="1:6" s="11" customFormat="1" x14ac:dyDescent="0.25">
      <c r="A744" s="10"/>
      <c r="B744" s="9"/>
      <c r="C744" s="10"/>
      <c r="D744" s="10"/>
      <c r="F744" s="12"/>
    </row>
    <row r="745" spans="1:6" s="11" customFormat="1" x14ac:dyDescent="0.25">
      <c r="A745" s="10"/>
      <c r="B745" s="9"/>
      <c r="C745" s="10"/>
      <c r="D745" s="10"/>
      <c r="F745" s="12"/>
    </row>
    <row r="746" spans="1:6" s="11" customFormat="1" x14ac:dyDescent="0.25">
      <c r="A746" s="10"/>
      <c r="B746" s="9"/>
      <c r="C746" s="10"/>
      <c r="D746" s="10"/>
      <c r="F746" s="12"/>
    </row>
    <row r="747" spans="1:6" s="11" customFormat="1" x14ac:dyDescent="0.25">
      <c r="A747" s="10"/>
      <c r="B747" s="9"/>
      <c r="C747" s="10"/>
      <c r="D747" s="10"/>
      <c r="F747" s="12"/>
    </row>
    <row r="748" spans="1:6" s="11" customFormat="1" x14ac:dyDescent="0.25">
      <c r="A748" s="10"/>
      <c r="B748" s="9"/>
      <c r="C748" s="10"/>
      <c r="D748" s="10"/>
      <c r="F748" s="12"/>
    </row>
    <row r="749" spans="1:6" s="11" customFormat="1" x14ac:dyDescent="0.25">
      <c r="A749" s="10"/>
      <c r="B749" s="9"/>
      <c r="C749" s="10"/>
      <c r="D749" s="10"/>
      <c r="F749" s="12"/>
    </row>
    <row r="750" spans="1:6" s="11" customFormat="1" x14ac:dyDescent="0.25">
      <c r="A750" s="10"/>
      <c r="B750" s="9"/>
      <c r="C750" s="10"/>
      <c r="D750" s="10"/>
      <c r="F750" s="12"/>
    </row>
    <row r="751" spans="1:6" s="11" customFormat="1" x14ac:dyDescent="0.25">
      <c r="A751" s="10"/>
      <c r="B751" s="9"/>
      <c r="C751" s="10"/>
      <c r="D751" s="10"/>
      <c r="F751" s="12"/>
    </row>
    <row r="752" spans="1:6" s="11" customFormat="1" x14ac:dyDescent="0.25">
      <c r="A752" s="10"/>
      <c r="B752" s="9"/>
      <c r="C752" s="10"/>
      <c r="D752" s="10"/>
      <c r="F752" s="12"/>
    </row>
    <row r="753" spans="1:6" s="11" customFormat="1" x14ac:dyDescent="0.25">
      <c r="A753" s="10"/>
      <c r="B753" s="9"/>
      <c r="C753" s="10"/>
      <c r="D753" s="10"/>
      <c r="F753" s="12"/>
    </row>
    <row r="754" spans="1:6" s="11" customFormat="1" x14ac:dyDescent="0.25">
      <c r="A754" s="10"/>
      <c r="B754" s="9"/>
      <c r="C754" s="10"/>
      <c r="D754" s="10"/>
      <c r="F754" s="12"/>
    </row>
    <row r="755" spans="1:6" s="11" customFormat="1" x14ac:dyDescent="0.25">
      <c r="A755" s="10"/>
      <c r="B755" s="9"/>
      <c r="C755" s="10"/>
      <c r="D755" s="10"/>
      <c r="F755" s="12"/>
    </row>
    <row r="756" spans="1:6" s="11" customFormat="1" x14ac:dyDescent="0.25">
      <c r="A756" s="10"/>
      <c r="B756" s="9"/>
      <c r="C756" s="10"/>
      <c r="D756" s="10"/>
      <c r="F756" s="12"/>
    </row>
    <row r="757" spans="1:6" s="11" customFormat="1" x14ac:dyDescent="0.25">
      <c r="A757" s="10"/>
      <c r="B757" s="9"/>
      <c r="C757" s="10"/>
      <c r="D757" s="10"/>
      <c r="F757" s="12"/>
    </row>
    <row r="758" spans="1:6" s="11" customFormat="1" x14ac:dyDescent="0.25">
      <c r="A758" s="10"/>
      <c r="B758" s="9"/>
      <c r="C758" s="10"/>
      <c r="D758" s="10"/>
      <c r="F758" s="12"/>
    </row>
    <row r="759" spans="1:6" s="11" customFormat="1" x14ac:dyDescent="0.25">
      <c r="A759" s="10"/>
      <c r="B759" s="9"/>
      <c r="C759" s="10"/>
      <c r="D759" s="10"/>
      <c r="F759" s="12"/>
    </row>
    <row r="760" spans="1:6" s="11" customFormat="1" x14ac:dyDescent="0.25">
      <c r="A760" s="10"/>
      <c r="B760" s="9"/>
      <c r="C760" s="10"/>
      <c r="D760" s="10"/>
      <c r="F760" s="12"/>
    </row>
    <row r="761" spans="1:6" s="11" customFormat="1" x14ac:dyDescent="0.25">
      <c r="A761" s="10"/>
      <c r="B761" s="9"/>
      <c r="C761" s="10"/>
      <c r="D761" s="10"/>
      <c r="F761" s="12"/>
    </row>
    <row r="762" spans="1:6" s="11" customFormat="1" x14ac:dyDescent="0.25">
      <c r="A762" s="10"/>
      <c r="B762" s="9"/>
      <c r="C762" s="10"/>
      <c r="D762" s="10"/>
      <c r="F762" s="12"/>
    </row>
    <row r="763" spans="1:6" s="11" customFormat="1" x14ac:dyDescent="0.25">
      <c r="A763" s="10"/>
      <c r="B763" s="9"/>
      <c r="C763" s="10"/>
      <c r="D763" s="10"/>
      <c r="F763" s="12"/>
    </row>
    <row r="764" spans="1:6" s="11" customFormat="1" x14ac:dyDescent="0.25">
      <c r="A764" s="10"/>
      <c r="B764" s="9"/>
      <c r="C764" s="10"/>
      <c r="D764" s="10"/>
      <c r="F764" s="12"/>
    </row>
    <row r="765" spans="1:6" s="11" customFormat="1" x14ac:dyDescent="0.25">
      <c r="A765" s="10"/>
      <c r="B765" s="9"/>
      <c r="C765" s="10"/>
      <c r="D765" s="10"/>
      <c r="F765" s="12"/>
    </row>
    <row r="766" spans="1:6" s="11" customFormat="1" x14ac:dyDescent="0.25">
      <c r="A766" s="10"/>
      <c r="B766" s="9"/>
      <c r="C766" s="10"/>
      <c r="D766" s="10"/>
      <c r="F766" s="12"/>
    </row>
    <row r="767" spans="1:6" s="11" customFormat="1" x14ac:dyDescent="0.25">
      <c r="A767" s="10"/>
      <c r="B767" s="9"/>
      <c r="C767" s="10"/>
      <c r="D767" s="10"/>
      <c r="F767" s="12"/>
    </row>
    <row r="768" spans="1:6" s="11" customFormat="1" x14ac:dyDescent="0.25">
      <c r="A768" s="10"/>
      <c r="B768" s="9"/>
      <c r="C768" s="10"/>
      <c r="D768" s="10"/>
      <c r="F768" s="12"/>
    </row>
    <row r="769" spans="1:6" s="11" customFormat="1" x14ac:dyDescent="0.25">
      <c r="A769" s="10"/>
      <c r="B769" s="9"/>
      <c r="C769" s="10"/>
      <c r="D769" s="10"/>
      <c r="F769" s="12"/>
    </row>
    <row r="770" spans="1:6" s="11" customFormat="1" x14ac:dyDescent="0.25">
      <c r="A770" s="10"/>
      <c r="B770" s="9"/>
      <c r="C770" s="10"/>
      <c r="D770" s="10"/>
      <c r="F770" s="12"/>
    </row>
    <row r="771" spans="1:6" s="11" customFormat="1" x14ac:dyDescent="0.25">
      <c r="A771" s="10"/>
      <c r="B771" s="9"/>
      <c r="C771" s="10"/>
      <c r="D771" s="10"/>
      <c r="F771" s="12"/>
    </row>
    <row r="772" spans="1:6" s="11" customFormat="1" x14ac:dyDescent="0.25">
      <c r="A772" s="10"/>
      <c r="B772" s="9"/>
      <c r="C772" s="10"/>
      <c r="D772" s="10"/>
      <c r="F772" s="12"/>
    </row>
    <row r="773" spans="1:6" s="11" customFormat="1" x14ac:dyDescent="0.25">
      <c r="A773" s="10"/>
      <c r="B773" s="9"/>
      <c r="C773" s="10"/>
      <c r="D773" s="10"/>
      <c r="F773" s="12"/>
    </row>
    <row r="774" spans="1:6" s="11" customFormat="1" x14ac:dyDescent="0.25">
      <c r="A774" s="10"/>
      <c r="B774" s="9"/>
      <c r="C774" s="10"/>
      <c r="D774" s="10"/>
      <c r="F774" s="12"/>
    </row>
    <row r="775" spans="1:6" s="11" customFormat="1" x14ac:dyDescent="0.25">
      <c r="A775" s="10"/>
      <c r="B775" s="9"/>
      <c r="C775" s="10"/>
      <c r="D775" s="10"/>
      <c r="F775" s="12"/>
    </row>
    <row r="776" spans="1:6" s="11" customFormat="1" x14ac:dyDescent="0.25">
      <c r="A776" s="10"/>
      <c r="B776" s="9"/>
      <c r="C776" s="10"/>
      <c r="D776" s="10"/>
      <c r="F776" s="12"/>
    </row>
    <row r="777" spans="1:6" s="11" customFormat="1" x14ac:dyDescent="0.25">
      <c r="A777" s="10"/>
      <c r="B777" s="9"/>
      <c r="C777" s="10"/>
      <c r="D777" s="10"/>
      <c r="F777" s="12"/>
    </row>
    <row r="778" spans="1:6" s="11" customFormat="1" x14ac:dyDescent="0.25">
      <c r="A778" s="10"/>
      <c r="B778" s="9"/>
      <c r="C778" s="10"/>
      <c r="D778" s="10"/>
      <c r="F778" s="12"/>
    </row>
    <row r="779" spans="1:6" s="11" customFormat="1" x14ac:dyDescent="0.25">
      <c r="A779" s="10"/>
      <c r="B779" s="9"/>
      <c r="C779" s="10"/>
      <c r="D779" s="10"/>
      <c r="F779" s="12"/>
    </row>
    <row r="780" spans="1:6" s="11" customFormat="1" x14ac:dyDescent="0.25">
      <c r="A780" s="10"/>
      <c r="B780" s="9"/>
      <c r="C780" s="10"/>
      <c r="D780" s="10"/>
      <c r="F780" s="12"/>
    </row>
    <row r="781" spans="1:6" s="11" customFormat="1" x14ac:dyDescent="0.25">
      <c r="A781" s="10"/>
      <c r="B781" s="9"/>
      <c r="C781" s="10"/>
      <c r="D781" s="10"/>
      <c r="F781" s="12"/>
    </row>
    <row r="782" spans="1:6" s="11" customFormat="1" x14ac:dyDescent="0.25">
      <c r="A782" s="10"/>
      <c r="B782" s="9"/>
      <c r="C782" s="10"/>
      <c r="D782" s="10"/>
      <c r="F782" s="12"/>
    </row>
    <row r="783" spans="1:6" s="11" customFormat="1" x14ac:dyDescent="0.25">
      <c r="A783" s="10"/>
      <c r="B783" s="9"/>
      <c r="C783" s="10"/>
      <c r="D783" s="10"/>
      <c r="F783" s="12"/>
    </row>
    <row r="784" spans="1:6" s="11" customFormat="1" x14ac:dyDescent="0.25">
      <c r="A784" s="10"/>
      <c r="B784" s="9"/>
      <c r="C784" s="10"/>
      <c r="D784" s="10"/>
      <c r="F784" s="12"/>
    </row>
    <row r="785" spans="1:6" s="11" customFormat="1" x14ac:dyDescent="0.25">
      <c r="A785" s="10"/>
      <c r="B785" s="9"/>
      <c r="C785" s="10"/>
      <c r="D785" s="10"/>
      <c r="F785" s="12"/>
    </row>
    <row r="786" spans="1:6" s="11" customFormat="1" x14ac:dyDescent="0.25">
      <c r="A786" s="10"/>
      <c r="B786" s="9"/>
      <c r="C786" s="10"/>
      <c r="D786" s="10"/>
      <c r="F786" s="12"/>
    </row>
    <row r="787" spans="1:6" s="11" customFormat="1" x14ac:dyDescent="0.25">
      <c r="A787" s="10"/>
      <c r="B787" s="9"/>
      <c r="C787" s="10"/>
      <c r="D787" s="10"/>
      <c r="F787" s="12"/>
    </row>
    <row r="788" spans="1:6" s="11" customFormat="1" x14ac:dyDescent="0.25">
      <c r="A788" s="10"/>
      <c r="B788" s="9"/>
      <c r="C788" s="10"/>
      <c r="D788" s="10"/>
      <c r="F788" s="12"/>
    </row>
    <row r="789" spans="1:6" s="11" customFormat="1" x14ac:dyDescent="0.25">
      <c r="A789" s="10"/>
      <c r="B789" s="9"/>
      <c r="C789" s="10"/>
      <c r="D789" s="10"/>
      <c r="F789" s="12"/>
    </row>
    <row r="790" spans="1:6" s="11" customFormat="1" x14ac:dyDescent="0.25">
      <c r="A790" s="10"/>
      <c r="B790" s="9"/>
      <c r="C790" s="10"/>
      <c r="D790" s="10"/>
      <c r="F790" s="12"/>
    </row>
    <row r="791" spans="1:6" s="11" customFormat="1" x14ac:dyDescent="0.25">
      <c r="A791" s="10"/>
      <c r="B791" s="9"/>
      <c r="C791" s="10"/>
      <c r="D791" s="10"/>
      <c r="F791" s="12"/>
    </row>
    <row r="792" spans="1:6" s="11" customFormat="1" x14ac:dyDescent="0.25">
      <c r="A792" s="10"/>
      <c r="B792" s="9"/>
      <c r="C792" s="10"/>
      <c r="D792" s="10"/>
      <c r="F792" s="12"/>
    </row>
    <row r="793" spans="1:6" s="11" customFormat="1" x14ac:dyDescent="0.25">
      <c r="A793" s="10"/>
      <c r="B793" s="9"/>
      <c r="C793" s="10"/>
      <c r="D793" s="10"/>
      <c r="F793" s="12"/>
    </row>
    <row r="794" spans="1:6" s="11" customFormat="1" x14ac:dyDescent="0.25">
      <c r="A794" s="10"/>
      <c r="B794" s="9"/>
      <c r="C794" s="10"/>
      <c r="D794" s="10"/>
      <c r="F794" s="12"/>
    </row>
    <row r="795" spans="1:6" s="11" customFormat="1" x14ac:dyDescent="0.25">
      <c r="A795" s="10"/>
      <c r="B795" s="9"/>
      <c r="C795" s="10"/>
      <c r="D795" s="10"/>
      <c r="F795" s="12"/>
    </row>
    <row r="796" spans="1:6" s="11" customFormat="1" x14ac:dyDescent="0.25">
      <c r="A796" s="10"/>
      <c r="B796" s="9"/>
      <c r="C796" s="10"/>
      <c r="D796" s="10"/>
      <c r="F796" s="12"/>
    </row>
    <row r="797" spans="1:6" s="11" customFormat="1" x14ac:dyDescent="0.25">
      <c r="A797" s="10"/>
      <c r="B797" s="9"/>
      <c r="C797" s="10"/>
      <c r="D797" s="10"/>
      <c r="F797" s="12"/>
    </row>
    <row r="798" spans="1:6" s="11" customFormat="1" x14ac:dyDescent="0.25">
      <c r="A798" s="10"/>
      <c r="B798" s="9"/>
      <c r="C798" s="10"/>
      <c r="D798" s="10"/>
      <c r="F798" s="12"/>
    </row>
    <row r="799" spans="1:6" s="11" customFormat="1" x14ac:dyDescent="0.25">
      <c r="A799" s="10"/>
      <c r="B799" s="9"/>
      <c r="C799" s="10"/>
      <c r="D799" s="10"/>
      <c r="F799" s="12"/>
    </row>
    <row r="800" spans="1:6" s="11" customFormat="1" x14ac:dyDescent="0.25">
      <c r="A800" s="10"/>
      <c r="B800" s="9"/>
      <c r="C800" s="10"/>
      <c r="D800" s="10"/>
      <c r="F800" s="12"/>
    </row>
    <row r="801" spans="1:6" s="11" customFormat="1" x14ac:dyDescent="0.25">
      <c r="A801" s="10"/>
      <c r="B801" s="9"/>
      <c r="C801" s="10"/>
      <c r="D801" s="10"/>
      <c r="F801" s="12"/>
    </row>
    <row r="802" spans="1:6" s="11" customFormat="1" x14ac:dyDescent="0.25">
      <c r="A802" s="10"/>
      <c r="B802" s="9"/>
      <c r="C802" s="10"/>
      <c r="D802" s="10"/>
      <c r="F802" s="12"/>
    </row>
    <row r="803" spans="1:6" s="11" customFormat="1" x14ac:dyDescent="0.25">
      <c r="A803" s="10"/>
      <c r="B803" s="9"/>
      <c r="C803" s="10"/>
      <c r="D803" s="10"/>
      <c r="F803" s="12"/>
    </row>
    <row r="804" spans="1:6" s="11" customFormat="1" x14ac:dyDescent="0.25">
      <c r="A804" s="10"/>
      <c r="B804" s="9"/>
      <c r="C804" s="10"/>
      <c r="D804" s="10"/>
      <c r="F804" s="12"/>
    </row>
    <row r="805" spans="1:6" s="11" customFormat="1" x14ac:dyDescent="0.25">
      <c r="A805" s="10"/>
      <c r="B805" s="9"/>
      <c r="C805" s="10"/>
      <c r="D805" s="10"/>
      <c r="F805" s="12"/>
    </row>
    <row r="806" spans="1:6" s="11" customFormat="1" x14ac:dyDescent="0.25">
      <c r="A806" s="10"/>
      <c r="B806" s="9"/>
      <c r="C806" s="10"/>
      <c r="D806" s="10"/>
      <c r="F806" s="12"/>
    </row>
    <row r="807" spans="1:6" s="11" customFormat="1" x14ac:dyDescent="0.25">
      <c r="A807" s="10"/>
      <c r="B807" s="9"/>
      <c r="C807" s="10"/>
      <c r="D807" s="10"/>
      <c r="F807" s="12"/>
    </row>
    <row r="808" spans="1:6" s="11" customFormat="1" x14ac:dyDescent="0.25">
      <c r="A808" s="10"/>
      <c r="B808" s="9"/>
      <c r="C808" s="10"/>
      <c r="D808" s="10"/>
      <c r="F808" s="12"/>
    </row>
    <row r="809" spans="1:6" s="11" customFormat="1" x14ac:dyDescent="0.25">
      <c r="A809" s="10"/>
      <c r="B809" s="9"/>
      <c r="C809" s="10"/>
      <c r="D809" s="10"/>
      <c r="F809" s="12"/>
    </row>
    <row r="810" spans="1:6" s="11" customFormat="1" x14ac:dyDescent="0.25">
      <c r="A810" s="10"/>
      <c r="B810" s="9"/>
      <c r="C810" s="10"/>
      <c r="D810" s="10"/>
      <c r="F810" s="12"/>
    </row>
    <row r="811" spans="1:6" s="11" customFormat="1" x14ac:dyDescent="0.25">
      <c r="A811" s="10"/>
      <c r="B811" s="9"/>
      <c r="C811" s="10"/>
      <c r="D811" s="10"/>
      <c r="F811" s="12"/>
    </row>
    <row r="812" spans="1:6" s="11" customFormat="1" x14ac:dyDescent="0.25">
      <c r="A812" s="10"/>
      <c r="B812" s="9"/>
      <c r="C812" s="10"/>
      <c r="D812" s="10"/>
      <c r="F812" s="12"/>
    </row>
    <row r="813" spans="1:6" s="11" customFormat="1" x14ac:dyDescent="0.25">
      <c r="A813" s="10"/>
      <c r="B813" s="9"/>
      <c r="C813" s="10"/>
      <c r="D813" s="10"/>
      <c r="F813" s="12"/>
    </row>
    <row r="814" spans="1:6" s="11" customFormat="1" x14ac:dyDescent="0.25">
      <c r="A814" s="10"/>
      <c r="B814" s="9"/>
      <c r="C814" s="10"/>
      <c r="D814" s="10"/>
      <c r="F814" s="12"/>
    </row>
    <row r="815" spans="1:6" s="11" customFormat="1" x14ac:dyDescent="0.25">
      <c r="A815" s="10"/>
      <c r="B815" s="9"/>
      <c r="C815" s="10"/>
      <c r="D815" s="10"/>
      <c r="F815" s="12"/>
    </row>
    <row r="816" spans="1:6" s="11" customFormat="1" x14ac:dyDescent="0.25">
      <c r="A816" s="10"/>
      <c r="B816" s="9"/>
      <c r="C816" s="10"/>
      <c r="D816" s="10"/>
      <c r="F816" s="12"/>
    </row>
    <row r="817" spans="1:6" s="11" customFormat="1" x14ac:dyDescent="0.25">
      <c r="A817" s="10"/>
      <c r="B817" s="9"/>
      <c r="C817" s="10"/>
      <c r="D817" s="10"/>
      <c r="F817" s="12"/>
    </row>
    <row r="818" spans="1:6" s="11" customFormat="1" x14ac:dyDescent="0.25">
      <c r="A818" s="10"/>
      <c r="B818" s="9"/>
      <c r="C818" s="10"/>
      <c r="D818" s="10"/>
      <c r="F818" s="12"/>
    </row>
    <row r="819" spans="1:6" s="11" customFormat="1" x14ac:dyDescent="0.25">
      <c r="A819" s="10"/>
      <c r="B819" s="9"/>
      <c r="C819" s="10"/>
      <c r="D819" s="10"/>
      <c r="F819" s="12"/>
    </row>
    <row r="820" spans="1:6" s="11" customFormat="1" x14ac:dyDescent="0.25">
      <c r="A820" s="10"/>
      <c r="B820" s="9"/>
      <c r="C820" s="10"/>
      <c r="D820" s="10"/>
      <c r="F820" s="12"/>
    </row>
    <row r="821" spans="1:6" s="11" customFormat="1" x14ac:dyDescent="0.25">
      <c r="A821" s="10"/>
      <c r="B821" s="9"/>
      <c r="C821" s="10"/>
      <c r="D821" s="10"/>
      <c r="F821" s="12"/>
    </row>
    <row r="822" spans="1:6" s="11" customFormat="1" x14ac:dyDescent="0.25">
      <c r="A822" s="10"/>
      <c r="B822" s="9"/>
      <c r="C822" s="10"/>
      <c r="D822" s="10"/>
      <c r="F822" s="12"/>
    </row>
    <row r="823" spans="1:6" s="11" customFormat="1" x14ac:dyDescent="0.25">
      <c r="A823" s="10"/>
      <c r="B823" s="9"/>
      <c r="C823" s="10"/>
      <c r="D823" s="10"/>
      <c r="F823" s="12"/>
    </row>
    <row r="824" spans="1:6" s="11" customFormat="1" x14ac:dyDescent="0.25">
      <c r="A824" s="10"/>
      <c r="B824" s="9"/>
      <c r="C824" s="10"/>
      <c r="D824" s="10"/>
      <c r="F824" s="12"/>
    </row>
    <row r="825" spans="1:6" s="11" customFormat="1" x14ac:dyDescent="0.25">
      <c r="A825" s="10"/>
      <c r="B825" s="9"/>
      <c r="C825" s="10"/>
      <c r="D825" s="10"/>
      <c r="F825" s="12"/>
    </row>
    <row r="826" spans="1:6" s="11" customFormat="1" x14ac:dyDescent="0.25">
      <c r="A826" s="10"/>
      <c r="B826" s="9"/>
      <c r="C826" s="10"/>
      <c r="D826" s="10"/>
      <c r="F826" s="12"/>
    </row>
    <row r="827" spans="1:6" s="11" customFormat="1" x14ac:dyDescent="0.25">
      <c r="A827" s="10"/>
      <c r="B827" s="9"/>
      <c r="C827" s="10"/>
      <c r="D827" s="10"/>
      <c r="F827" s="12"/>
    </row>
    <row r="828" spans="1:6" s="11" customFormat="1" x14ac:dyDescent="0.25">
      <c r="A828" s="10"/>
      <c r="B828" s="9"/>
      <c r="C828" s="10"/>
      <c r="D828" s="10"/>
      <c r="F828" s="12"/>
    </row>
    <row r="829" spans="1:6" s="11" customFormat="1" x14ac:dyDescent="0.25">
      <c r="A829" s="10"/>
      <c r="B829" s="9"/>
      <c r="C829" s="10"/>
      <c r="D829" s="10"/>
      <c r="F829" s="12"/>
    </row>
    <row r="830" spans="1:6" s="11" customFormat="1" x14ac:dyDescent="0.25">
      <c r="A830" s="10"/>
      <c r="B830" s="9"/>
      <c r="C830" s="10"/>
      <c r="D830" s="10"/>
      <c r="F830" s="12"/>
    </row>
    <row r="831" spans="1:6" s="11" customFormat="1" x14ac:dyDescent="0.25">
      <c r="A831" s="10"/>
      <c r="B831" s="9"/>
      <c r="C831" s="10"/>
      <c r="D831" s="10"/>
      <c r="F831" s="12"/>
    </row>
    <row r="832" spans="1:6" s="11" customFormat="1" x14ac:dyDescent="0.25">
      <c r="A832" s="10"/>
      <c r="B832" s="9"/>
      <c r="C832" s="10"/>
      <c r="D832" s="10"/>
      <c r="F832" s="12"/>
    </row>
    <row r="833" spans="1:6" s="11" customFormat="1" x14ac:dyDescent="0.25">
      <c r="A833" s="10"/>
      <c r="B833" s="9"/>
      <c r="C833" s="10"/>
      <c r="D833" s="10"/>
      <c r="F833" s="12"/>
    </row>
    <row r="834" spans="1:6" s="11" customFormat="1" x14ac:dyDescent="0.25">
      <c r="A834" s="10"/>
      <c r="B834" s="9"/>
      <c r="C834" s="10"/>
      <c r="D834" s="10"/>
      <c r="F834" s="12"/>
    </row>
    <row r="835" spans="1:6" s="11" customFormat="1" x14ac:dyDescent="0.25">
      <c r="A835" s="10"/>
      <c r="B835" s="9"/>
      <c r="C835" s="10"/>
      <c r="D835" s="10"/>
      <c r="F835" s="12"/>
    </row>
    <row r="836" spans="1:6" s="11" customFormat="1" x14ac:dyDescent="0.25">
      <c r="A836" s="10"/>
      <c r="B836" s="9"/>
      <c r="C836" s="10"/>
      <c r="D836" s="10"/>
      <c r="F836" s="12"/>
    </row>
    <row r="837" spans="1:6" s="11" customFormat="1" x14ac:dyDescent="0.25">
      <c r="A837" s="10"/>
      <c r="B837" s="9"/>
      <c r="C837" s="10"/>
      <c r="D837" s="10"/>
      <c r="F837" s="12"/>
    </row>
    <row r="838" spans="1:6" s="11" customFormat="1" x14ac:dyDescent="0.25">
      <c r="A838" s="10"/>
      <c r="B838" s="9"/>
      <c r="C838" s="10"/>
      <c r="D838" s="10"/>
      <c r="F838" s="12"/>
    </row>
    <row r="839" spans="1:6" s="11" customFormat="1" x14ac:dyDescent="0.25">
      <c r="A839" s="10"/>
      <c r="B839" s="9"/>
      <c r="C839" s="10"/>
      <c r="D839" s="10"/>
      <c r="F839" s="12"/>
    </row>
    <row r="840" spans="1:6" s="11" customFormat="1" x14ac:dyDescent="0.25">
      <c r="A840" s="10"/>
      <c r="B840" s="9"/>
      <c r="C840" s="10"/>
      <c r="D840" s="10"/>
      <c r="F840" s="12"/>
    </row>
    <row r="841" spans="1:6" s="11" customFormat="1" x14ac:dyDescent="0.25">
      <c r="A841" s="10"/>
      <c r="B841" s="9"/>
      <c r="C841" s="10"/>
      <c r="D841" s="10"/>
      <c r="F841" s="12"/>
    </row>
    <row r="842" spans="1:6" s="11" customFormat="1" x14ac:dyDescent="0.25">
      <c r="A842" s="10"/>
      <c r="B842" s="9"/>
      <c r="C842" s="10"/>
      <c r="D842" s="10"/>
      <c r="F842" s="12"/>
    </row>
    <row r="843" spans="1:6" s="11" customFormat="1" x14ac:dyDescent="0.25">
      <c r="A843" s="10"/>
      <c r="B843" s="9"/>
      <c r="C843" s="10"/>
      <c r="D843" s="10"/>
      <c r="F843" s="12"/>
    </row>
    <row r="844" spans="1:6" s="11" customFormat="1" x14ac:dyDescent="0.25">
      <c r="A844" s="10"/>
      <c r="B844" s="9"/>
      <c r="C844" s="10"/>
      <c r="D844" s="10"/>
      <c r="F844" s="12"/>
    </row>
    <row r="845" spans="1:6" s="11" customFormat="1" x14ac:dyDescent="0.25">
      <c r="A845" s="10"/>
      <c r="B845" s="9"/>
      <c r="C845" s="10"/>
      <c r="D845" s="10"/>
      <c r="F845" s="12"/>
    </row>
    <row r="846" spans="1:6" s="11" customFormat="1" x14ac:dyDescent="0.25">
      <c r="A846" s="10"/>
      <c r="B846" s="9"/>
      <c r="C846" s="10"/>
      <c r="D846" s="10"/>
      <c r="F846" s="12"/>
    </row>
    <row r="847" spans="1:6" s="11" customFormat="1" x14ac:dyDescent="0.25">
      <c r="A847" s="10"/>
      <c r="B847" s="9"/>
      <c r="C847" s="10"/>
      <c r="D847" s="10"/>
      <c r="F847" s="12"/>
    </row>
    <row r="848" spans="1:6" s="11" customFormat="1" x14ac:dyDescent="0.25">
      <c r="A848" s="10"/>
      <c r="B848" s="9"/>
      <c r="C848" s="10"/>
      <c r="D848" s="10"/>
      <c r="F848" s="12"/>
    </row>
    <row r="849" spans="1:6" s="11" customFormat="1" x14ac:dyDescent="0.25">
      <c r="A849" s="10"/>
      <c r="B849" s="9"/>
      <c r="C849" s="10"/>
      <c r="D849" s="10"/>
      <c r="F849" s="12"/>
    </row>
    <row r="850" spans="1:6" s="11" customFormat="1" x14ac:dyDescent="0.25">
      <c r="A850" s="10"/>
      <c r="B850" s="9"/>
      <c r="C850" s="10"/>
      <c r="D850" s="10"/>
      <c r="F850" s="12"/>
    </row>
    <row r="851" spans="1:6" s="11" customFormat="1" x14ac:dyDescent="0.25">
      <c r="A851" s="10"/>
      <c r="B851" s="9"/>
      <c r="C851" s="10"/>
      <c r="D851" s="10"/>
      <c r="F851" s="12"/>
    </row>
    <row r="852" spans="1:6" s="11" customFormat="1" x14ac:dyDescent="0.25">
      <c r="A852" s="10"/>
      <c r="B852" s="9"/>
      <c r="C852" s="10"/>
      <c r="D852" s="10"/>
      <c r="F852" s="12"/>
    </row>
    <row r="853" spans="1:6" s="11" customFormat="1" x14ac:dyDescent="0.25">
      <c r="A853" s="10"/>
      <c r="B853" s="9"/>
      <c r="C853" s="10"/>
      <c r="D853" s="10"/>
      <c r="F853" s="12"/>
    </row>
    <row r="854" spans="1:6" s="11" customFormat="1" x14ac:dyDescent="0.25">
      <c r="A854" s="10"/>
      <c r="B854" s="9"/>
      <c r="C854" s="10"/>
      <c r="D854" s="10"/>
      <c r="F854" s="12"/>
    </row>
    <row r="855" spans="1:6" s="11" customFormat="1" x14ac:dyDescent="0.25">
      <c r="A855" s="10"/>
      <c r="B855" s="9"/>
      <c r="C855" s="10"/>
      <c r="D855" s="10"/>
      <c r="F855" s="12"/>
    </row>
    <row r="856" spans="1:6" s="11" customFormat="1" x14ac:dyDescent="0.25">
      <c r="A856" s="10"/>
      <c r="B856" s="9"/>
      <c r="C856" s="10"/>
      <c r="D856" s="10"/>
      <c r="F856" s="12"/>
    </row>
    <row r="857" spans="1:6" s="11" customFormat="1" x14ac:dyDescent="0.25">
      <c r="A857" s="10"/>
      <c r="B857" s="9"/>
      <c r="C857" s="10"/>
      <c r="D857" s="10"/>
      <c r="F857" s="12"/>
    </row>
    <row r="858" spans="1:6" s="11" customFormat="1" x14ac:dyDescent="0.25">
      <c r="A858" s="10"/>
      <c r="B858" s="9"/>
      <c r="C858" s="10"/>
      <c r="D858" s="10"/>
      <c r="F858" s="12"/>
    </row>
    <row r="859" spans="1:6" s="11" customFormat="1" x14ac:dyDescent="0.25">
      <c r="A859" s="10"/>
      <c r="B859" s="9"/>
      <c r="C859" s="10"/>
      <c r="D859" s="10"/>
      <c r="F859" s="12"/>
    </row>
    <row r="860" spans="1:6" s="11" customFormat="1" x14ac:dyDescent="0.25">
      <c r="A860" s="10"/>
      <c r="B860" s="9"/>
      <c r="C860" s="10"/>
      <c r="D860" s="10"/>
      <c r="F860" s="12"/>
    </row>
    <row r="861" spans="1:6" s="11" customFormat="1" x14ac:dyDescent="0.25">
      <c r="A861" s="10"/>
      <c r="B861" s="9"/>
      <c r="C861" s="10"/>
      <c r="D861" s="10"/>
      <c r="F861" s="12"/>
    </row>
    <row r="862" spans="1:6" s="11" customFormat="1" x14ac:dyDescent="0.25">
      <c r="A862" s="10"/>
      <c r="B862" s="9"/>
      <c r="C862" s="10"/>
      <c r="D862" s="10"/>
      <c r="F862" s="12"/>
    </row>
    <row r="863" spans="1:6" s="11" customFormat="1" x14ac:dyDescent="0.25">
      <c r="A863" s="10"/>
      <c r="B863" s="9"/>
      <c r="C863" s="10"/>
      <c r="D863" s="10"/>
      <c r="F863" s="12"/>
    </row>
    <row r="864" spans="1:6" s="11" customFormat="1" x14ac:dyDescent="0.25">
      <c r="A864" s="10"/>
      <c r="B864" s="9"/>
      <c r="C864" s="10"/>
      <c r="D864" s="10"/>
      <c r="F864" s="12"/>
    </row>
    <row r="865" spans="1:6" s="11" customFormat="1" x14ac:dyDescent="0.25">
      <c r="A865" s="10"/>
      <c r="B865" s="9"/>
      <c r="C865" s="10"/>
      <c r="D865" s="10"/>
      <c r="F865" s="12"/>
    </row>
    <row r="866" spans="1:6" s="11" customFormat="1" x14ac:dyDescent="0.25">
      <c r="A866" s="10"/>
      <c r="B866" s="9"/>
      <c r="C866" s="10"/>
      <c r="D866" s="10"/>
      <c r="F866" s="12"/>
    </row>
    <row r="867" spans="1:6" s="11" customFormat="1" x14ac:dyDescent="0.25">
      <c r="A867" s="10"/>
      <c r="B867" s="9"/>
      <c r="C867" s="10"/>
      <c r="D867" s="10"/>
      <c r="F867" s="12"/>
    </row>
    <row r="868" spans="1:6" s="11" customFormat="1" x14ac:dyDescent="0.25">
      <c r="A868" s="10"/>
      <c r="B868" s="9"/>
      <c r="C868" s="10"/>
      <c r="D868" s="10"/>
      <c r="F868" s="12"/>
    </row>
    <row r="869" spans="1:6" s="11" customFormat="1" x14ac:dyDescent="0.25">
      <c r="A869" s="10"/>
      <c r="B869" s="9"/>
      <c r="C869" s="10"/>
      <c r="D869" s="10"/>
      <c r="F869" s="12"/>
    </row>
    <row r="870" spans="1:6" s="11" customFormat="1" x14ac:dyDescent="0.25">
      <c r="A870" s="10"/>
      <c r="B870" s="9"/>
      <c r="C870" s="10"/>
      <c r="D870" s="10"/>
      <c r="F870" s="12"/>
    </row>
    <row r="871" spans="1:6" s="11" customFormat="1" x14ac:dyDescent="0.25">
      <c r="A871" s="10"/>
      <c r="B871" s="9"/>
      <c r="C871" s="10"/>
      <c r="D871" s="10"/>
      <c r="F871" s="12"/>
    </row>
    <row r="872" spans="1:6" s="11" customFormat="1" x14ac:dyDescent="0.25">
      <c r="A872" s="10"/>
      <c r="B872" s="9"/>
      <c r="C872" s="10"/>
      <c r="D872" s="10"/>
      <c r="F872" s="12"/>
    </row>
    <row r="873" spans="1:6" s="11" customFormat="1" x14ac:dyDescent="0.25">
      <c r="A873" s="10"/>
      <c r="B873" s="9"/>
      <c r="C873" s="10"/>
      <c r="D873" s="10"/>
      <c r="F873" s="12"/>
    </row>
    <row r="874" spans="1:6" s="11" customFormat="1" x14ac:dyDescent="0.25">
      <c r="A874" s="10"/>
      <c r="B874" s="9"/>
      <c r="C874" s="10"/>
      <c r="D874" s="10"/>
      <c r="F874" s="12"/>
    </row>
    <row r="875" spans="1:6" s="11" customFormat="1" x14ac:dyDescent="0.25">
      <c r="A875" s="10"/>
      <c r="B875" s="9"/>
      <c r="C875" s="10"/>
      <c r="D875" s="10"/>
      <c r="F875" s="12"/>
    </row>
    <row r="876" spans="1:6" s="11" customFormat="1" x14ac:dyDescent="0.25">
      <c r="A876" s="10"/>
      <c r="B876" s="9"/>
      <c r="C876" s="10"/>
      <c r="D876" s="10"/>
      <c r="F876" s="12"/>
    </row>
    <row r="877" spans="1:6" s="11" customFormat="1" x14ac:dyDescent="0.25">
      <c r="A877" s="10"/>
      <c r="B877" s="9"/>
      <c r="C877" s="10"/>
      <c r="D877" s="10"/>
      <c r="F877" s="12"/>
    </row>
    <row r="878" spans="1:6" s="11" customFormat="1" x14ac:dyDescent="0.25">
      <c r="A878" s="10"/>
      <c r="B878" s="9"/>
      <c r="C878" s="10"/>
      <c r="D878" s="10"/>
      <c r="F878" s="12"/>
    </row>
    <row r="879" spans="1:6" s="11" customFormat="1" x14ac:dyDescent="0.25">
      <c r="A879" s="10"/>
      <c r="B879" s="9"/>
      <c r="C879" s="10"/>
      <c r="D879" s="10"/>
      <c r="F879" s="12"/>
    </row>
    <row r="880" spans="1:6" s="11" customFormat="1" x14ac:dyDescent="0.25">
      <c r="A880" s="10"/>
      <c r="B880" s="9"/>
      <c r="C880" s="10"/>
      <c r="D880" s="10"/>
      <c r="F880" s="12"/>
    </row>
    <row r="881" spans="1:6" s="11" customFormat="1" x14ac:dyDescent="0.25">
      <c r="A881" s="10"/>
      <c r="B881" s="9"/>
      <c r="C881" s="10"/>
      <c r="D881" s="10"/>
      <c r="F881" s="12"/>
    </row>
    <row r="882" spans="1:6" s="11" customFormat="1" x14ac:dyDescent="0.25">
      <c r="A882" s="10"/>
      <c r="B882" s="9"/>
      <c r="C882" s="10"/>
      <c r="D882" s="10"/>
      <c r="F882" s="12"/>
    </row>
    <row r="883" spans="1:6" s="11" customFormat="1" x14ac:dyDescent="0.25">
      <c r="A883" s="10"/>
      <c r="B883" s="9"/>
      <c r="C883" s="10"/>
      <c r="D883" s="10"/>
      <c r="F883" s="12"/>
    </row>
    <row r="884" spans="1:6" s="11" customFormat="1" x14ac:dyDescent="0.25">
      <c r="A884" s="10"/>
      <c r="B884" s="9"/>
      <c r="C884" s="10"/>
      <c r="D884" s="10"/>
      <c r="F884" s="12"/>
    </row>
    <row r="885" spans="1:6" s="11" customFormat="1" x14ac:dyDescent="0.25">
      <c r="A885" s="10"/>
      <c r="B885" s="9"/>
      <c r="C885" s="10"/>
      <c r="D885" s="10"/>
      <c r="F885" s="12"/>
    </row>
    <row r="886" spans="1:6" s="11" customFormat="1" x14ac:dyDescent="0.25">
      <c r="A886" s="10"/>
      <c r="B886" s="9"/>
      <c r="C886" s="10"/>
      <c r="D886" s="10"/>
      <c r="F886" s="12"/>
    </row>
    <row r="887" spans="1:6" s="11" customFormat="1" x14ac:dyDescent="0.25">
      <c r="A887" s="10"/>
      <c r="B887" s="9"/>
      <c r="C887" s="10"/>
      <c r="D887" s="10"/>
      <c r="F887" s="12"/>
    </row>
    <row r="888" spans="1:6" s="11" customFormat="1" x14ac:dyDescent="0.25">
      <c r="A888" s="10"/>
      <c r="B888" s="9"/>
      <c r="C888" s="10"/>
      <c r="D888" s="10"/>
      <c r="F888" s="12"/>
    </row>
    <row r="889" spans="1:6" s="11" customFormat="1" x14ac:dyDescent="0.25">
      <c r="A889" s="10"/>
      <c r="B889" s="9"/>
      <c r="C889" s="10"/>
      <c r="D889" s="10"/>
      <c r="F889" s="12"/>
    </row>
    <row r="890" spans="1:6" s="11" customFormat="1" x14ac:dyDescent="0.25">
      <c r="A890" s="10"/>
      <c r="B890" s="9"/>
      <c r="C890" s="10"/>
      <c r="D890" s="10"/>
      <c r="F890" s="12"/>
    </row>
    <row r="891" spans="1:6" s="11" customFormat="1" x14ac:dyDescent="0.25">
      <c r="A891" s="10"/>
      <c r="B891" s="9"/>
      <c r="C891" s="10"/>
      <c r="D891" s="10"/>
      <c r="F891" s="12"/>
    </row>
    <row r="892" spans="1:6" s="11" customFormat="1" x14ac:dyDescent="0.25">
      <c r="A892" s="10"/>
      <c r="B892" s="9"/>
      <c r="C892" s="10"/>
      <c r="D892" s="10"/>
      <c r="F892" s="12"/>
    </row>
    <row r="893" spans="1:6" s="11" customFormat="1" x14ac:dyDescent="0.25">
      <c r="A893" s="10"/>
      <c r="B893" s="9"/>
      <c r="C893" s="10"/>
      <c r="D893" s="10"/>
      <c r="F893" s="12"/>
    </row>
    <row r="894" spans="1:6" s="11" customFormat="1" x14ac:dyDescent="0.25">
      <c r="A894" s="10"/>
      <c r="B894" s="9"/>
      <c r="C894" s="10"/>
      <c r="D894" s="10"/>
      <c r="F894" s="12"/>
    </row>
    <row r="895" spans="1:6" s="11" customFormat="1" x14ac:dyDescent="0.25">
      <c r="A895" s="10"/>
      <c r="B895" s="9"/>
      <c r="C895" s="10"/>
      <c r="D895" s="10"/>
      <c r="F895" s="12"/>
    </row>
    <row r="896" spans="1:6" s="11" customFormat="1" x14ac:dyDescent="0.25">
      <c r="A896" s="10"/>
      <c r="B896" s="9"/>
      <c r="C896" s="10"/>
      <c r="D896" s="10"/>
      <c r="F896" s="12"/>
    </row>
    <row r="897" spans="1:6" s="11" customFormat="1" x14ac:dyDescent="0.25">
      <c r="A897" s="10"/>
      <c r="B897" s="9"/>
      <c r="C897" s="10"/>
      <c r="D897" s="10"/>
      <c r="F897" s="12"/>
    </row>
    <row r="898" spans="1:6" s="11" customFormat="1" x14ac:dyDescent="0.25">
      <c r="A898" s="10"/>
      <c r="B898" s="9"/>
      <c r="C898" s="10"/>
      <c r="D898" s="10"/>
      <c r="F898" s="12"/>
    </row>
    <row r="899" spans="1:6" s="11" customFormat="1" x14ac:dyDescent="0.25">
      <c r="A899" s="10"/>
      <c r="B899" s="9"/>
      <c r="C899" s="10"/>
      <c r="D899" s="10"/>
      <c r="F899" s="12"/>
    </row>
    <row r="900" spans="1:6" s="11" customFormat="1" x14ac:dyDescent="0.25">
      <c r="A900" s="10"/>
      <c r="B900" s="9"/>
      <c r="C900" s="10"/>
      <c r="D900" s="10"/>
      <c r="F900" s="12"/>
    </row>
    <row r="901" spans="1:6" s="11" customFormat="1" x14ac:dyDescent="0.25">
      <c r="A901" s="10"/>
      <c r="B901" s="9"/>
      <c r="C901" s="10"/>
      <c r="D901" s="10"/>
      <c r="F901" s="12"/>
    </row>
    <row r="902" spans="1:6" s="11" customFormat="1" x14ac:dyDescent="0.25">
      <c r="A902" s="10"/>
      <c r="B902" s="9"/>
      <c r="C902" s="10"/>
      <c r="D902" s="10"/>
      <c r="F902" s="12"/>
    </row>
    <row r="903" spans="1:6" s="11" customFormat="1" x14ac:dyDescent="0.25">
      <c r="A903" s="10"/>
      <c r="B903" s="9"/>
      <c r="C903" s="10"/>
      <c r="D903" s="10"/>
      <c r="F903" s="12"/>
    </row>
    <row r="904" spans="1:6" s="11" customFormat="1" x14ac:dyDescent="0.25">
      <c r="A904" s="10"/>
      <c r="B904" s="9"/>
      <c r="C904" s="10"/>
      <c r="D904" s="10"/>
      <c r="F904" s="12"/>
    </row>
    <row r="905" spans="1:6" s="11" customFormat="1" x14ac:dyDescent="0.25">
      <c r="A905" s="10"/>
      <c r="B905" s="9"/>
      <c r="C905" s="10"/>
      <c r="D905" s="10"/>
      <c r="F905" s="12"/>
    </row>
    <row r="906" spans="1:6" s="11" customFormat="1" x14ac:dyDescent="0.25">
      <c r="A906" s="10"/>
      <c r="B906" s="9"/>
      <c r="C906" s="10"/>
      <c r="D906" s="10"/>
      <c r="F906" s="12"/>
    </row>
    <row r="907" spans="1:6" s="11" customFormat="1" x14ac:dyDescent="0.25">
      <c r="A907" s="10"/>
      <c r="B907" s="9"/>
      <c r="C907" s="10"/>
      <c r="D907" s="10"/>
      <c r="F907" s="12"/>
    </row>
    <row r="908" spans="1:6" s="11" customFormat="1" x14ac:dyDescent="0.25">
      <c r="A908" s="10"/>
      <c r="B908" s="9"/>
      <c r="C908" s="10"/>
      <c r="D908" s="10"/>
      <c r="F908" s="12"/>
    </row>
    <row r="909" spans="1:6" s="11" customFormat="1" x14ac:dyDescent="0.25">
      <c r="A909" s="10"/>
      <c r="B909" s="9"/>
      <c r="C909" s="10"/>
      <c r="D909" s="10"/>
      <c r="F909" s="12"/>
    </row>
    <row r="910" spans="1:6" s="11" customFormat="1" x14ac:dyDescent="0.25">
      <c r="A910" s="10"/>
      <c r="B910" s="9"/>
      <c r="C910" s="10"/>
      <c r="D910" s="10"/>
      <c r="F910" s="12"/>
    </row>
  </sheetData>
  <sheetProtection algorithmName="SHA-512" hashValue="zX+2cKfaa2vQpe2dIZWvP2V8ULwFxqA1+/EsfHN+fKgWmGkpGanjzPnsYXl+jC0Z+jJnv6bcz7GLQGjmBmhAIQ==" saltValue="hOuq/ZgVPbBCEcRR8FozxA==" spinCount="100000" sheet="1" objects="1" scenarios="1"/>
  <mergeCells count="9">
    <mergeCell ref="A1:F1"/>
    <mergeCell ref="A2:F2"/>
    <mergeCell ref="A3:F3"/>
    <mergeCell ref="A4:F4"/>
    <mergeCell ref="A5:F5"/>
    <mergeCell ref="A40:F40"/>
    <mergeCell ref="B44:F44"/>
    <mergeCell ref="B42:F42"/>
    <mergeCell ref="A47:E47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7"/>
  <sheetViews>
    <sheetView view="pageBreakPreview" zoomScale="85" zoomScaleNormal="70" zoomScaleSheetLayoutView="85" workbookViewId="0">
      <selection activeCell="E22" sqref="E22"/>
    </sheetView>
  </sheetViews>
  <sheetFormatPr baseColWidth="10" defaultRowHeight="15" x14ac:dyDescent="0.25"/>
  <cols>
    <col min="2" max="2" width="49" customWidth="1"/>
    <col min="4" max="4" width="11.42578125" style="142"/>
    <col min="5" max="5" width="17.42578125" style="143" bestFit="1" customWidth="1"/>
    <col min="6" max="6" width="19.42578125" bestFit="1" customWidth="1"/>
    <col min="7" max="7" width="11.42578125" style="91"/>
  </cols>
  <sheetData>
    <row r="1" spans="1:6" s="219" customFormat="1" ht="15.75" x14ac:dyDescent="0.25">
      <c r="A1" s="348" t="s">
        <v>851</v>
      </c>
      <c r="B1" s="348"/>
      <c r="C1" s="348"/>
      <c r="D1" s="348"/>
      <c r="E1" s="348"/>
      <c r="F1" s="348"/>
    </row>
    <row r="2" spans="1:6" s="219" customFormat="1" ht="15.75" x14ac:dyDescent="0.25">
      <c r="A2" s="348" t="s">
        <v>20</v>
      </c>
      <c r="B2" s="348"/>
      <c r="C2" s="348"/>
      <c r="D2" s="348"/>
      <c r="E2" s="348"/>
      <c r="F2" s="348"/>
    </row>
    <row r="3" spans="1:6" s="219" customFormat="1" ht="15.75" x14ac:dyDescent="0.25">
      <c r="A3" s="349"/>
      <c r="B3" s="349"/>
      <c r="C3" s="349"/>
      <c r="D3" s="349"/>
      <c r="E3" s="349"/>
      <c r="F3" s="349"/>
    </row>
    <row r="4" spans="1:6" s="219" customFormat="1" ht="15.75" x14ac:dyDescent="0.25">
      <c r="A4" s="349" t="s">
        <v>850</v>
      </c>
      <c r="B4" s="349"/>
      <c r="C4" s="349"/>
      <c r="D4" s="349"/>
      <c r="E4" s="349"/>
      <c r="F4" s="349"/>
    </row>
    <row r="5" spans="1:6" s="219" customFormat="1" ht="15.75" customHeight="1" thickBot="1" x14ac:dyDescent="0.3">
      <c r="A5" s="92" t="s">
        <v>4</v>
      </c>
      <c r="B5" s="92"/>
      <c r="C5" s="92"/>
      <c r="D5" s="92"/>
      <c r="E5" s="92"/>
      <c r="F5" s="92"/>
    </row>
    <row r="6" spans="1:6" s="91" customFormat="1" ht="16.5" customHeight="1" thickBot="1" x14ac:dyDescent="0.25">
      <c r="A6" s="1" t="s">
        <v>5</v>
      </c>
      <c r="B6" s="2" t="s">
        <v>1</v>
      </c>
      <c r="C6" s="2" t="s">
        <v>6</v>
      </c>
      <c r="D6" s="93" t="s">
        <v>0</v>
      </c>
      <c r="E6" s="94" t="s">
        <v>7</v>
      </c>
      <c r="F6" s="95" t="s">
        <v>8</v>
      </c>
    </row>
    <row r="7" spans="1:6" s="91" customFormat="1" x14ac:dyDescent="0.25">
      <c r="A7" s="96">
        <v>1</v>
      </c>
      <c r="B7" s="97" t="str">
        <f>IFERROR(VLOOKUP(A7,'[5]OBRA CIVIL'!$A$1:$D$9966,2,FALSE),"")</f>
        <v>OBRAS PRELIMINARES</v>
      </c>
      <c r="C7" s="98"/>
      <c r="D7" s="99"/>
      <c r="E7" s="100" t="str">
        <f>IF(VLOOKUP(A7,'[5]OBRA CIVIL'!$A:$D,4,FALSE)="","",VLOOKUP(A7,'[5]OBRA CIVIL'!$A:$D,4,FALSE))</f>
        <v/>
      </c>
      <c r="F7" s="101"/>
    </row>
    <row r="8" spans="1:6" s="91" customFormat="1" x14ac:dyDescent="0.25">
      <c r="A8" s="102" t="s">
        <v>777</v>
      </c>
      <c r="B8" s="89" t="str">
        <f>IFERROR(VLOOKUP(A8,'[5]OBRA CIVIL'!$A$1:$D$9966,2,FALSE),"")</f>
        <v>ACTIVIDADES PRELIMINARES</v>
      </c>
      <c r="C8" s="3"/>
      <c r="D8" s="103"/>
      <c r="E8" s="104" t="str">
        <f>IF(VLOOKUP(A8,'[5]OBRA CIVIL'!$A:$D,4,FALSE)="","",VLOOKUP(A8,'[5]OBRA CIVIL'!$A:$D,4,FALSE))</f>
        <v/>
      </c>
      <c r="F8" s="105"/>
    </row>
    <row r="9" spans="1:6" s="91" customFormat="1" x14ac:dyDescent="0.25">
      <c r="A9" s="106" t="s">
        <v>85</v>
      </c>
      <c r="B9" s="90" t="str">
        <f>IFERROR(VLOOKUP(A9,'[5]OBRA CIVIL'!$A$1:$D$9966,2,FALSE),"")</f>
        <v>LOCALIZACIÓN Y REPLANTEO REDES</v>
      </c>
      <c r="C9" s="3" t="s">
        <v>11</v>
      </c>
      <c r="D9" s="107">
        <v>115.76</v>
      </c>
      <c r="E9" s="407"/>
      <c r="F9" s="105">
        <f>ROUND(E9*D9,0)</f>
        <v>0</v>
      </c>
    </row>
    <row r="10" spans="1:6" s="91" customFormat="1" x14ac:dyDescent="0.25">
      <c r="A10" s="102" t="s">
        <v>778</v>
      </c>
      <c r="B10" s="89" t="str">
        <f>IFERROR(VLOOKUP(A10,'[5]OBRA CIVIL'!$A$1:$D$9966,2,FALSE),"")</f>
        <v>IMPACTO URBANO</v>
      </c>
      <c r="C10" s="3"/>
      <c r="D10" s="103"/>
      <c r="E10" s="104" t="str">
        <f>IF(VLOOKUP(A10,'[5]OBRA CIVIL'!$A:$D,4,FALSE)="","",VLOOKUP(A10,'[5]OBRA CIVIL'!$A:$D,4,FALSE))</f>
        <v/>
      </c>
      <c r="F10" s="105"/>
    </row>
    <row r="11" spans="1:6" s="91" customFormat="1" x14ac:dyDescent="0.25">
      <c r="A11" s="102" t="s">
        <v>87</v>
      </c>
      <c r="B11" s="89" t="str">
        <f>IFERROR(VLOOKUP(A11,'[5]OBRA CIVIL'!$A$1:$D$9966,2,FALSE),"")</f>
        <v>SEÑALIZACIÓN</v>
      </c>
      <c r="C11" s="3"/>
      <c r="D11" s="103"/>
      <c r="E11" s="104" t="str">
        <f>IF(VLOOKUP(A11,'[5]OBRA CIVIL'!$A:$D,4,FALSE)="","",VLOOKUP(A11,'[5]OBRA CIVIL'!$A:$D,4,FALSE))</f>
        <v/>
      </c>
      <c r="F11" s="105"/>
    </row>
    <row r="12" spans="1:6" s="91" customFormat="1" ht="12.75" x14ac:dyDescent="0.2">
      <c r="A12" s="106" t="s">
        <v>42</v>
      </c>
      <c r="B12" s="90" t="str">
        <f>IFERROR(VLOOKUP(A12,'[5]OBRA CIVIL'!$A$1:$D$9966,2,FALSE),"")</f>
        <v>CINTAS PLÁSTICAS REFLECTIVAS</v>
      </c>
      <c r="C12" s="3" t="s">
        <v>11</v>
      </c>
      <c r="D12" s="107">
        <v>65.88</v>
      </c>
      <c r="E12" s="407"/>
      <c r="F12" s="105">
        <f>ROUND(E12*D12,0)</f>
        <v>0</v>
      </c>
    </row>
    <row r="13" spans="1:6" s="91" customFormat="1" ht="12.75" x14ac:dyDescent="0.2">
      <c r="A13" s="108"/>
      <c r="B13" s="109" t="str">
        <f>IFERROR(VLOOKUP(A13,'[5]OBRA CIVIL'!$A$1:$D$9966,2,FALSE),"")</f>
        <v/>
      </c>
      <c r="C13" s="297"/>
      <c r="D13" s="109"/>
      <c r="E13" s="110" t="s">
        <v>43</v>
      </c>
      <c r="F13" s="111">
        <f>SUM(F9:F12)</f>
        <v>0</v>
      </c>
    </row>
    <row r="14" spans="1:6" s="91" customFormat="1" ht="12.75" x14ac:dyDescent="0.2">
      <c r="A14" s="112">
        <v>2</v>
      </c>
      <c r="B14" s="113" t="str">
        <f>IFERROR(VLOOKUP(A14,'[5]OBRA CIVIL'!$A$1:$D$9966,2,FALSE),"")</f>
        <v>EXCAVACIONES DEMOLICIONES ENTIBADOS Y RELLENOS</v>
      </c>
      <c r="C14" s="4"/>
      <c r="D14" s="114"/>
      <c r="E14" s="115" t="str">
        <f>IF(VLOOKUP(A14,'[5]OBRA CIVIL'!$A:$D,4,FALSE)="","",VLOOKUP(A14,'[5]OBRA CIVIL'!$A:$D,4,FALSE))</f>
        <v/>
      </c>
      <c r="F14" s="116"/>
    </row>
    <row r="15" spans="1:6" s="91" customFormat="1" ht="18" customHeight="1" x14ac:dyDescent="0.2">
      <c r="A15" s="117" t="s">
        <v>779</v>
      </c>
      <c r="B15" s="118" t="str">
        <f>IFERROR(VLOOKUP(A15,'[5]OBRA CIVIL'!$A$1:$D$9966,2,FALSE),"")</f>
        <v>EXCAVACIONES</v>
      </c>
      <c r="C15" s="3"/>
      <c r="D15" s="103"/>
      <c r="E15" s="104" t="str">
        <f>IF(VLOOKUP(A15,'[5]OBRA CIVIL'!$A:$D,4,FALSE)="","",VLOOKUP(A15,'[5]OBRA CIVIL'!$A:$D,4,FALSE))</f>
        <v/>
      </c>
      <c r="F15" s="105"/>
    </row>
    <row r="16" spans="1:6" s="91" customFormat="1" x14ac:dyDescent="0.2">
      <c r="A16" s="163" t="str">
        <f>[5]APU!E3236</f>
        <v>2.4.3</v>
      </c>
      <c r="B16" s="162" t="str">
        <f>[5]APU!F3236</f>
        <v xml:space="preserve">EXCAVACIÓN  CON MAQUINA A CUALQUIER PROFUNDIDAD </v>
      </c>
      <c r="C16" s="3" t="s">
        <v>823</v>
      </c>
      <c r="D16" s="103">
        <v>105.6</v>
      </c>
      <c r="E16" s="407"/>
      <c r="F16" s="105">
        <f>ROUND(E16*D16,0)</f>
        <v>0</v>
      </c>
    </row>
    <row r="17" spans="1:6" s="91" customFormat="1" ht="26.25" customHeight="1" x14ac:dyDescent="0.2">
      <c r="A17" s="119" t="str">
        <f>[5]APU!E1045</f>
        <v>2.4.6.2</v>
      </c>
      <c r="B17" s="146" t="str">
        <f>IFERROR(VLOOKUP(A17,'[5]OBRA CIVIL'!$A$1:$D$9966,2,FALSE),"")</f>
        <v>CARGUE Y RETIRO DE SOBRANTES CON TARABITA Y TRACCION ANIMAL</v>
      </c>
      <c r="C17" s="3" t="s">
        <v>823</v>
      </c>
      <c r="D17" s="103">
        <v>105.6</v>
      </c>
      <c r="E17" s="407"/>
      <c r="F17" s="105">
        <f>ROUND(E17*D17,0)</f>
        <v>0</v>
      </c>
    </row>
    <row r="18" spans="1:6" s="91" customFormat="1" ht="12.75" x14ac:dyDescent="0.2">
      <c r="A18" s="108"/>
      <c r="B18" s="109" t="str">
        <f>IFERROR(VLOOKUP(A18,'[5]OBRA CIVIL'!$A$1:$D$9966,2,FALSE),"")</f>
        <v/>
      </c>
      <c r="C18" s="109"/>
      <c r="D18" s="109"/>
      <c r="E18" s="110" t="s">
        <v>824</v>
      </c>
      <c r="F18" s="111">
        <f>SUM(F16:F17)</f>
        <v>0</v>
      </c>
    </row>
    <row r="19" spans="1:6" s="91" customFormat="1" ht="12.75" x14ac:dyDescent="0.2">
      <c r="A19" s="102" t="s">
        <v>780</v>
      </c>
      <c r="B19" s="89" t="str">
        <f>IFERROR(VLOOKUP(A19,'[5]OBRA CIVIL'!$A$1:$D$9966,2,FALSE),"")</f>
        <v>RELLENOS</v>
      </c>
      <c r="C19" s="3"/>
      <c r="D19" s="103"/>
      <c r="E19" s="104" t="str">
        <f>IF(VLOOKUP(A19,'[5]OBRA CIVIL'!$A:$D,4,FALSE)="","",VLOOKUP(A19,'[5]OBRA CIVIL'!$A:$D,4,FALSE))</f>
        <v/>
      </c>
      <c r="F19" s="105"/>
    </row>
    <row r="20" spans="1:6" s="91" customFormat="1" x14ac:dyDescent="0.2">
      <c r="A20" s="106" t="s">
        <v>90</v>
      </c>
      <c r="B20" s="149" t="str">
        <f>IFERROR(VLOOKUP(A20,'[5]OBRA CIVIL'!$A$1:$D$9966,2,FALSE),"")</f>
        <v>RELLENO CON MATERIAL LOCAL LAVADO</v>
      </c>
      <c r="C20" s="3" t="s">
        <v>823</v>
      </c>
      <c r="D20" s="103">
        <v>207.2</v>
      </c>
      <c r="E20" s="407"/>
      <c r="F20" s="105">
        <f>ROUND(E20*D20,0)</f>
        <v>0</v>
      </c>
    </row>
    <row r="21" spans="1:6" s="91" customFormat="1" x14ac:dyDescent="0.2">
      <c r="A21" s="106" t="s">
        <v>864</v>
      </c>
      <c r="B21" s="149" t="s">
        <v>865</v>
      </c>
      <c r="C21" s="3" t="s">
        <v>823</v>
      </c>
      <c r="D21" s="103">
        <v>296</v>
      </c>
      <c r="E21" s="407"/>
      <c r="F21" s="105">
        <f>ROUND(E21*D21,0)</f>
        <v>0</v>
      </c>
    </row>
    <row r="22" spans="1:6" s="91" customFormat="1" ht="12.75" x14ac:dyDescent="0.2">
      <c r="A22" s="108"/>
      <c r="B22" s="109" t="str">
        <f>IFERROR(VLOOKUP(A22,'[5]OBRA CIVIL'!$A$1:$D$9966,2,FALSE),"")</f>
        <v/>
      </c>
      <c r="C22" s="109"/>
      <c r="D22" s="109"/>
      <c r="E22" s="110" t="s">
        <v>46</v>
      </c>
      <c r="F22" s="111">
        <f>SUM(F20:F21)</f>
        <v>0</v>
      </c>
    </row>
    <row r="23" spans="1:6" s="91" customFormat="1" ht="12.75" x14ac:dyDescent="0.2">
      <c r="A23" s="120">
        <v>4</v>
      </c>
      <c r="B23" s="121" t="str">
        <f>IFERROR(VLOOKUP(A23,'[5]OBRA CIVIL'!$A$1:$D$9966,2,FALSE),"")</f>
        <v>CONCRETOS. MORTEROS. ACERO DE REFUERZO Y ADITIVOS</v>
      </c>
      <c r="C23" s="122"/>
      <c r="D23" s="123"/>
      <c r="E23" s="124" t="str">
        <f>IF(VLOOKUP(A23,'[5]OBRA CIVIL'!$A:$D,4,FALSE)="","",VLOOKUP(A23,'[5]OBRA CIVIL'!$A:$D,4,FALSE))</f>
        <v/>
      </c>
      <c r="F23" s="125"/>
    </row>
    <row r="24" spans="1:6" s="91" customFormat="1" ht="12.75" x14ac:dyDescent="0.2">
      <c r="A24" s="126">
        <v>4.0999999999999996</v>
      </c>
      <c r="B24" s="127" t="str">
        <f>IFERROR(VLOOKUP(A24,'[5]OBRA CIVIL'!$A$1:$D$9966,2,FALSE),"")</f>
        <v>CONCRETOS SIMPLES</v>
      </c>
      <c r="C24" s="128"/>
      <c r="D24" s="129"/>
      <c r="E24" s="130" t="str">
        <f>IF(VLOOKUP(A24,'[5]OBRA CIVIL'!$A:$D,4,FALSE)="","",VLOOKUP(A24,'[5]OBRA CIVIL'!$A:$D,4,FALSE))</f>
        <v/>
      </c>
      <c r="F24" s="105"/>
    </row>
    <row r="25" spans="1:6" s="91" customFormat="1" x14ac:dyDescent="0.2">
      <c r="A25" s="131" t="s">
        <v>99</v>
      </c>
      <c r="B25" s="132" t="str">
        <f>IFERROR(VLOOKUP(A25,'[5]OBRA CIVIL'!$A$1:$D$9966,2,FALSE),"")</f>
        <v>CONCRETO SIMPLE RESIST. 17.5 MPA (175KG/CM2)</v>
      </c>
      <c r="C25" s="128" t="s">
        <v>825</v>
      </c>
      <c r="D25" s="148">
        <v>6.4980000000000011</v>
      </c>
      <c r="E25" s="408"/>
      <c r="F25" s="105">
        <f>ROUND(E25*D25,0)</f>
        <v>0</v>
      </c>
    </row>
    <row r="26" spans="1:6" s="91" customFormat="1" ht="13.5" thickBot="1" x14ac:dyDescent="0.25">
      <c r="A26" s="133"/>
      <c r="B26" s="134" t="str">
        <f>IFERROR(VLOOKUP(A26,'[5]OBRA CIVIL'!$A$1:$D$9966,2,FALSE),"")</f>
        <v/>
      </c>
      <c r="C26" s="134"/>
      <c r="D26" s="134"/>
      <c r="E26" s="135" t="s">
        <v>52</v>
      </c>
      <c r="F26" s="159">
        <f>SUM(F24:F25)</f>
        <v>0</v>
      </c>
    </row>
    <row r="27" spans="1:6" s="91" customFormat="1" ht="12.75" x14ac:dyDescent="0.2">
      <c r="A27" s="153">
        <v>7</v>
      </c>
      <c r="B27" s="154" t="str">
        <f>IFERROR(VLOOKUP(A27,'[5]OBRA CIVIL'!$A$1:$D$9966,2,FALSE),"")</f>
        <v>VARIOS</v>
      </c>
      <c r="C27" s="155"/>
      <c r="D27" s="156"/>
      <c r="E27" s="157" t="str">
        <f>IF(VLOOKUP(A27,'[5]OBRA CIVIL'!$A:$D,4,FALSE)="","",VLOOKUP(A27,'[5]OBRA CIVIL'!$A:$D,4,FALSE))</f>
        <v/>
      </c>
      <c r="F27" s="158"/>
    </row>
    <row r="28" spans="1:6" s="91" customFormat="1" ht="12.75" x14ac:dyDescent="0.2">
      <c r="A28" s="136" t="s">
        <v>827</v>
      </c>
      <c r="B28" s="137" t="str">
        <f>IFERROR(VLOOKUP(A28,'[5]OBRA CIVIL'!$A$1:$D$9966,2,FALSE),"")</f>
        <v>Suministro e Instalación Geotextil</v>
      </c>
      <c r="C28" s="138" t="s">
        <v>829</v>
      </c>
      <c r="D28" s="139">
        <v>240.20200000000003</v>
      </c>
      <c r="E28" s="409"/>
      <c r="F28" s="105">
        <f>ROUND(E28*D28,0)</f>
        <v>0</v>
      </c>
    </row>
    <row r="29" spans="1:6" s="91" customFormat="1" ht="12.75" x14ac:dyDescent="0.2">
      <c r="A29" s="136" t="s">
        <v>828</v>
      </c>
      <c r="B29" s="137" t="str">
        <f>IFERROR(VLOOKUP(A29,'[5]OBRA CIVIL'!$A$1:$D$9966,2,FALSE),"")</f>
        <v>Suministro e Instalación Malla Gavión</v>
      </c>
      <c r="C29" s="138" t="s">
        <v>837</v>
      </c>
      <c r="D29" s="139">
        <v>296</v>
      </c>
      <c r="E29" s="410"/>
      <c r="F29" s="105">
        <f>ROUND(E29*D29,0)</f>
        <v>0</v>
      </c>
    </row>
    <row r="30" spans="1:6" s="91" customFormat="1" ht="12.75" x14ac:dyDescent="0.2">
      <c r="A30" s="136" t="s">
        <v>836</v>
      </c>
      <c r="B30" s="137" t="s">
        <v>888</v>
      </c>
      <c r="C30" s="138" t="s">
        <v>13</v>
      </c>
      <c r="D30" s="139">
        <v>24</v>
      </c>
      <c r="E30" s="410"/>
      <c r="F30" s="105">
        <f>ROUND(E30*D30,0)</f>
        <v>0</v>
      </c>
    </row>
    <row r="31" spans="1:6" s="91" customFormat="1" ht="12.75" x14ac:dyDescent="0.2">
      <c r="A31" s="131" t="s">
        <v>838</v>
      </c>
      <c r="B31" s="132" t="s">
        <v>889</v>
      </c>
      <c r="C31" s="128" t="s">
        <v>13</v>
      </c>
      <c r="D31" s="129">
        <v>56</v>
      </c>
      <c r="E31" s="408"/>
      <c r="F31" s="105">
        <f>ROUND(E31*D31,0)</f>
        <v>0</v>
      </c>
    </row>
    <row r="32" spans="1:6" s="91" customFormat="1" ht="13.5" thickBot="1" x14ac:dyDescent="0.25">
      <c r="A32" s="108"/>
      <c r="B32" s="109"/>
      <c r="C32" s="109"/>
      <c r="D32" s="109"/>
      <c r="E32" s="110" t="s">
        <v>826</v>
      </c>
      <c r="F32" s="111">
        <f>+SUM(F28:F31)</f>
        <v>0</v>
      </c>
    </row>
    <row r="33" spans="1:6" s="91" customFormat="1" ht="16.5" thickBot="1" x14ac:dyDescent="0.25">
      <c r="A33" s="5"/>
      <c r="B33" s="140"/>
      <c r="C33" s="140"/>
      <c r="D33" s="140"/>
      <c r="E33" s="406" t="s">
        <v>15</v>
      </c>
      <c r="F33" s="141">
        <f>+F32+F26+F22+F18+F13</f>
        <v>0</v>
      </c>
    </row>
    <row r="34" spans="1:6" s="91" customFormat="1" x14ac:dyDescent="0.25">
      <c r="A34" s="6"/>
      <c r="B34" s="7"/>
      <c r="C34" s="6"/>
      <c r="D34" s="142"/>
      <c r="E34" s="143"/>
      <c r="F34" s="143"/>
    </row>
    <row r="35" spans="1:6" s="91" customFormat="1" x14ac:dyDescent="0.25">
      <c r="A35"/>
      <c r="B35"/>
      <c r="C35"/>
      <c r="D35" s="142"/>
      <c r="E35" s="143"/>
      <c r="F35" s="144"/>
    </row>
    <row r="36" spans="1:6" s="91" customFormat="1" x14ac:dyDescent="0.25">
      <c r="A36"/>
      <c r="B36"/>
      <c r="C36"/>
      <c r="D36" s="142"/>
      <c r="E36" s="143"/>
      <c r="F36" s="145"/>
    </row>
    <row r="37" spans="1:6" s="91" customFormat="1" x14ac:dyDescent="0.25">
      <c r="A37"/>
      <c r="B37"/>
      <c r="C37"/>
      <c r="D37" s="142"/>
      <c r="E37" s="143"/>
      <c r="F37" s="145"/>
    </row>
  </sheetData>
  <sheetProtection algorithmName="SHA-512" hashValue="MRL+kSUz9UdsO58MriYxTfCS8kShjQQMmhibdmBd17+d5LAUT1TPfQm7a/1VPOjmmatVk0nFK2zcWyPQDdCLDA==" saltValue="m1JmeGP90OJkFt1HVBkVtw==" spinCount="100000" sheet="1" objects="1" scenarios="1"/>
  <mergeCells count="4">
    <mergeCell ref="A1:F1"/>
    <mergeCell ref="A2:F2"/>
    <mergeCell ref="A3:F3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APUVAL</vt:lpstr>
      <vt:lpstr>Resumen FASE I</vt:lpstr>
      <vt:lpstr>PPTO TANQUE</vt:lpstr>
      <vt:lpstr>PPTO MACRO</vt:lpstr>
      <vt:lpstr>PPTO CERRAMIENTO</vt:lpstr>
      <vt:lpstr>PPTO VÍA</vt:lpstr>
      <vt:lpstr>PPTO OBRAS PROTECCION EMBALSE</vt:lpstr>
      <vt:lpstr>'PPTO CERRAMIENTO'!Área_de_impresión</vt:lpstr>
      <vt:lpstr>'PPTO MACRO'!Área_de_impresión</vt:lpstr>
      <vt:lpstr>'PPTO OBRAS PROTECCION EMBALSE'!Área_de_impresión</vt:lpstr>
      <vt:lpstr>'PPTO TANQUE'!Área_de_impresión</vt:lpstr>
      <vt:lpstr>'PPTO VÍA'!Área_de_impresión</vt:lpstr>
      <vt:lpstr>'Resumen FASE I'!Área_de_impresión</vt:lpstr>
      <vt:lpstr>APUVAL!Títulos_a_imprimir</vt:lpstr>
      <vt:lpstr>'PPTO MACRO'!Títulos_a_imprimir</vt:lpstr>
      <vt:lpstr>'PPTO TANQUE'!Títulos_a_imprimir</vt:lpstr>
      <vt:lpstr>'PPTO VÍA'!Títulos_a_imprimir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Acuña Torres</dc:creator>
  <cp:lastModifiedBy>JOHN EDWIN CESPEDES ROMERO</cp:lastModifiedBy>
  <cp:lastPrinted>2016-06-07T13:44:57Z</cp:lastPrinted>
  <dcterms:created xsi:type="dcterms:W3CDTF">2016-03-31T13:48:06Z</dcterms:created>
  <dcterms:modified xsi:type="dcterms:W3CDTF">2018-05-04T22:20:31Z</dcterms:modified>
</cp:coreProperties>
</file>